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20730" windowHeight="11700" tabRatio="821"/>
  </bookViews>
  <sheets>
    <sheet name="06-2020" sheetId="109" r:id="rId1"/>
  </sheets>
  <externalReferences>
    <externalReference r:id="rId2"/>
    <externalReference r:id="rId3"/>
  </externalReferences>
  <definedNames>
    <definedName name="_xlnm._FilterDatabase" localSheetId="0" hidden="1">'06-2020'!$A$5:$BA$150</definedName>
    <definedName name="EXCEL_VER">12</definedName>
    <definedName name="PRINT_DATE">"26.10.2017 09:57:05"</definedName>
    <definedName name="PRINTER">"Eксель_Імпорт (XlRpt)  ДержКазначейство ЦА, Копичко Олександр"</definedName>
    <definedName name="REP_CREATOR">"User"</definedName>
    <definedName name="_xlnm.Print_Titles" localSheetId="0">'06-2020'!$2:$5</definedName>
    <definedName name="Матеріали_двірник">[1]БАЗА!$B$41</definedName>
    <definedName name="Матеріали_Ел_монтер">[1]БАЗА!$B$44</definedName>
    <definedName name="Накладні">[1]БАЗА!$B$39</definedName>
    <definedName name="_xlnm.Print_Area" localSheetId="0">'06-2020'!$A$2:$U$145</definedName>
    <definedName name="Слюсар_елекзв">[1]БАЗА!$C$44</definedName>
    <definedName name="цены">'[2]данные ВПР'!$B$6:$D$34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145" i="109"/>
  <c r="AS145"/>
  <c r="F15"/>
  <c r="F21"/>
  <c r="F22"/>
  <c r="F24"/>
  <c r="F106"/>
  <c r="F107"/>
  <c r="I15" l="1"/>
  <c r="I24"/>
  <c r="I48"/>
  <c r="I57"/>
  <c r="I106"/>
  <c r="I107"/>
  <c r="I110"/>
  <c r="I125"/>
  <c r="I126"/>
  <c r="I132"/>
  <c r="I138"/>
  <c r="I139"/>
  <c r="AJ145"/>
  <c r="AI145"/>
  <c r="E145"/>
  <c r="W145"/>
  <c r="X145"/>
  <c r="Y145"/>
  <c r="Z145"/>
  <c r="AA145"/>
  <c r="AB145"/>
  <c r="AC145"/>
  <c r="AD145"/>
  <c r="AE145"/>
  <c r="AF145"/>
  <c r="AG145"/>
  <c r="AH145"/>
  <c r="AK145"/>
  <c r="AL145"/>
  <c r="AM145"/>
  <c r="AN145"/>
  <c r="AO145"/>
  <c r="AP145"/>
  <c r="AQ145"/>
  <c r="AT145"/>
  <c r="AU145"/>
  <c r="AV145"/>
  <c r="AW145"/>
  <c r="AX145"/>
  <c r="D145"/>
  <c r="F7" l="1"/>
  <c r="F9"/>
  <c r="F11"/>
  <c r="F13"/>
  <c r="F17"/>
  <c r="F19"/>
  <c r="F23"/>
  <c r="F25"/>
  <c r="F27"/>
  <c r="F29"/>
  <c r="F31"/>
  <c r="F33"/>
  <c r="F35"/>
  <c r="F37"/>
  <c r="F39"/>
  <c r="F41"/>
  <c r="F43"/>
  <c r="F45"/>
  <c r="F47"/>
  <c r="F49"/>
  <c r="F51"/>
  <c r="F53"/>
  <c r="F55"/>
  <c r="F57"/>
  <c r="F59"/>
  <c r="F61"/>
  <c r="F63"/>
  <c r="F65"/>
  <c r="F67"/>
  <c r="F69"/>
  <c r="F71"/>
  <c r="F73"/>
  <c r="F75"/>
  <c r="F77"/>
  <c r="F79"/>
  <c r="F81"/>
  <c r="F83"/>
  <c r="F85"/>
  <c r="F87"/>
  <c r="F89"/>
  <c r="F91"/>
  <c r="F93"/>
  <c r="F95"/>
  <c r="F97"/>
  <c r="F99"/>
  <c r="F101"/>
  <c r="F103"/>
  <c r="F105"/>
  <c r="F109"/>
  <c r="F111"/>
  <c r="F113"/>
  <c r="F115"/>
  <c r="F117"/>
  <c r="F119"/>
  <c r="F121"/>
  <c r="F123"/>
  <c r="F125"/>
  <c r="F127"/>
  <c r="F129"/>
  <c r="F131"/>
  <c r="F133"/>
  <c r="F135"/>
  <c r="F137"/>
  <c r="F139"/>
  <c r="F141"/>
  <c r="F143"/>
  <c r="F6"/>
  <c r="F8"/>
  <c r="F10"/>
  <c r="F12"/>
  <c r="F14"/>
  <c r="F16"/>
  <c r="F18"/>
  <c r="F20"/>
  <c r="F26"/>
  <c r="F28"/>
  <c r="F30"/>
  <c r="F32"/>
  <c r="F34"/>
  <c r="F36"/>
  <c r="F38"/>
  <c r="F40"/>
  <c r="F42"/>
  <c r="F44"/>
  <c r="F46"/>
  <c r="F48"/>
  <c r="F50"/>
  <c r="F52"/>
  <c r="F54"/>
  <c r="F56"/>
  <c r="F58"/>
  <c r="F60"/>
  <c r="F62"/>
  <c r="F64"/>
  <c r="F66"/>
  <c r="F68"/>
  <c r="F70"/>
  <c r="F72"/>
  <c r="F74"/>
  <c r="F76"/>
  <c r="F78"/>
  <c r="F80"/>
  <c r="F82"/>
  <c r="F84"/>
  <c r="F86"/>
  <c r="F88"/>
  <c r="F90"/>
  <c r="F92"/>
  <c r="F94"/>
  <c r="F96"/>
  <c r="F98"/>
  <c r="F100"/>
  <c r="F102"/>
  <c r="F104"/>
  <c r="F108"/>
  <c r="F110"/>
  <c r="F112"/>
  <c r="F114"/>
  <c r="F116"/>
  <c r="F118"/>
  <c r="F120"/>
  <c r="F122"/>
  <c r="F124"/>
  <c r="F126"/>
  <c r="F128"/>
  <c r="F130"/>
  <c r="F132"/>
  <c r="F134"/>
  <c r="F136"/>
  <c r="F138"/>
  <c r="F140"/>
  <c r="F142"/>
  <c r="F144"/>
  <c r="I52"/>
  <c r="BA146"/>
  <c r="I144"/>
  <c r="I140"/>
  <c r="I134"/>
  <c r="I130"/>
  <c r="I124"/>
  <c r="I120"/>
  <c r="I116"/>
  <c r="I112"/>
  <c r="I108"/>
  <c r="I102"/>
  <c r="I98"/>
  <c r="I94"/>
  <c r="I90"/>
  <c r="I86"/>
  <c r="I82"/>
  <c r="I78"/>
  <c r="I74"/>
  <c r="I70"/>
  <c r="I66"/>
  <c r="I62"/>
  <c r="I58"/>
  <c r="I56"/>
  <c r="I7"/>
  <c r="I9"/>
  <c r="I11"/>
  <c r="I13"/>
  <c r="I17"/>
  <c r="I19"/>
  <c r="I21"/>
  <c r="I23"/>
  <c r="I25"/>
  <c r="I27"/>
  <c r="I29"/>
  <c r="I31"/>
  <c r="I33"/>
  <c r="I35"/>
  <c r="I37"/>
  <c r="I39"/>
  <c r="I41"/>
  <c r="I43"/>
  <c r="I45"/>
  <c r="I47"/>
  <c r="I49"/>
  <c r="I51"/>
  <c r="I53"/>
  <c r="I55"/>
  <c r="I59"/>
  <c r="I61"/>
  <c r="I63"/>
  <c r="I65"/>
  <c r="I67"/>
  <c r="I69"/>
  <c r="I71"/>
  <c r="I73"/>
  <c r="I75"/>
  <c r="I77"/>
  <c r="I79"/>
  <c r="I81"/>
  <c r="I83"/>
  <c r="I85"/>
  <c r="I87"/>
  <c r="I89"/>
  <c r="I91"/>
  <c r="I93"/>
  <c r="I95"/>
  <c r="I97"/>
  <c r="I99"/>
  <c r="I101"/>
  <c r="I103"/>
  <c r="I105"/>
  <c r="I109"/>
  <c r="I111"/>
  <c r="I113"/>
  <c r="I115"/>
  <c r="I117"/>
  <c r="I119"/>
  <c r="I121"/>
  <c r="I123"/>
  <c r="I127"/>
  <c r="I129"/>
  <c r="I131"/>
  <c r="I133"/>
  <c r="I135"/>
  <c r="I137"/>
  <c r="I141"/>
  <c r="I143"/>
  <c r="I6"/>
  <c r="I8"/>
  <c r="I10"/>
  <c r="I12"/>
  <c r="I14"/>
  <c r="I16"/>
  <c r="I18"/>
  <c r="I20"/>
  <c r="I22"/>
  <c r="I26"/>
  <c r="I28"/>
  <c r="I30"/>
  <c r="I32"/>
  <c r="I34"/>
  <c r="I36"/>
  <c r="I38"/>
  <c r="I40"/>
  <c r="I42"/>
  <c r="I44"/>
  <c r="I46"/>
  <c r="I50"/>
  <c r="I142"/>
  <c r="I136"/>
  <c r="I128"/>
  <c r="I122"/>
  <c r="I118"/>
  <c r="I114"/>
  <c r="I104"/>
  <c r="I100"/>
  <c r="I96"/>
  <c r="I92"/>
  <c r="I88"/>
  <c r="I84"/>
  <c r="I80"/>
  <c r="I76"/>
  <c r="I72"/>
  <c r="I68"/>
  <c r="I64"/>
  <c r="I60"/>
  <c r="I54"/>
  <c r="AZ149" l="1"/>
  <c r="J126"/>
  <c r="K15"/>
  <c r="K21"/>
  <c r="K22"/>
  <c r="K55"/>
  <c r="K106"/>
  <c r="K125"/>
  <c r="K126"/>
  <c r="O7" l="1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O44"/>
  <c r="P44"/>
  <c r="O45"/>
  <c r="P45"/>
  <c r="O46"/>
  <c r="P46"/>
  <c r="O47"/>
  <c r="P47"/>
  <c r="O48"/>
  <c r="P48"/>
  <c r="O49"/>
  <c r="P49"/>
  <c r="O50"/>
  <c r="P50"/>
  <c r="O51"/>
  <c r="P51"/>
  <c r="O52"/>
  <c r="P52"/>
  <c r="O53"/>
  <c r="P53"/>
  <c r="O54"/>
  <c r="P54"/>
  <c r="O55"/>
  <c r="P55"/>
  <c r="O56"/>
  <c r="P56"/>
  <c r="O57"/>
  <c r="P57"/>
  <c r="O58"/>
  <c r="P58"/>
  <c r="O59"/>
  <c r="P59"/>
  <c r="O60"/>
  <c r="P60"/>
  <c r="O61"/>
  <c r="P61"/>
  <c r="O62"/>
  <c r="P62"/>
  <c r="O63"/>
  <c r="P63"/>
  <c r="O64"/>
  <c r="P64"/>
  <c r="O65"/>
  <c r="P65"/>
  <c r="O66"/>
  <c r="P66"/>
  <c r="O67"/>
  <c r="P67"/>
  <c r="O68"/>
  <c r="P68"/>
  <c r="O69"/>
  <c r="P69"/>
  <c r="O70"/>
  <c r="P70"/>
  <c r="O71"/>
  <c r="P71"/>
  <c r="O72"/>
  <c r="P72"/>
  <c r="O73"/>
  <c r="P73"/>
  <c r="O74"/>
  <c r="P74"/>
  <c r="O75"/>
  <c r="P75"/>
  <c r="O76"/>
  <c r="P76"/>
  <c r="O77"/>
  <c r="P77"/>
  <c r="O78"/>
  <c r="P78"/>
  <c r="O79"/>
  <c r="P79"/>
  <c r="O80"/>
  <c r="P80"/>
  <c r="O81"/>
  <c r="P81"/>
  <c r="O82"/>
  <c r="P82"/>
  <c r="O83"/>
  <c r="P83"/>
  <c r="O84"/>
  <c r="P84"/>
  <c r="O85"/>
  <c r="P85"/>
  <c r="O86"/>
  <c r="P86"/>
  <c r="O87"/>
  <c r="P87"/>
  <c r="O88"/>
  <c r="P88"/>
  <c r="O89"/>
  <c r="P89"/>
  <c r="O90"/>
  <c r="P90"/>
  <c r="O91"/>
  <c r="P91"/>
  <c r="O92"/>
  <c r="P92"/>
  <c r="O93"/>
  <c r="P93"/>
  <c r="O94"/>
  <c r="P94"/>
  <c r="O95"/>
  <c r="P95"/>
  <c r="O96"/>
  <c r="P96"/>
  <c r="O97"/>
  <c r="P97"/>
  <c r="O98"/>
  <c r="P98"/>
  <c r="O99"/>
  <c r="P99"/>
  <c r="O100"/>
  <c r="P100"/>
  <c r="O101"/>
  <c r="P101"/>
  <c r="O102"/>
  <c r="P102"/>
  <c r="O103"/>
  <c r="P103"/>
  <c r="O104"/>
  <c r="P104"/>
  <c r="O105"/>
  <c r="P105"/>
  <c r="O106"/>
  <c r="P106"/>
  <c r="O107"/>
  <c r="P107"/>
  <c r="O108"/>
  <c r="P108"/>
  <c r="O109"/>
  <c r="P109"/>
  <c r="O110"/>
  <c r="P110"/>
  <c r="O111"/>
  <c r="P111"/>
  <c r="O112"/>
  <c r="P112"/>
  <c r="O113"/>
  <c r="P113"/>
  <c r="O114"/>
  <c r="P114"/>
  <c r="O115"/>
  <c r="P115"/>
  <c r="O116"/>
  <c r="P116"/>
  <c r="O117"/>
  <c r="P117"/>
  <c r="O118"/>
  <c r="P118"/>
  <c r="O119"/>
  <c r="P119"/>
  <c r="O120"/>
  <c r="P120"/>
  <c r="O121"/>
  <c r="P121"/>
  <c r="O122"/>
  <c r="P122"/>
  <c r="O123"/>
  <c r="P123"/>
  <c r="O124"/>
  <c r="P124"/>
  <c r="O125"/>
  <c r="P125"/>
  <c r="O126"/>
  <c r="P126"/>
  <c r="O127"/>
  <c r="P127"/>
  <c r="O128"/>
  <c r="P128"/>
  <c r="O129"/>
  <c r="P129"/>
  <c r="O130"/>
  <c r="P130"/>
  <c r="O131"/>
  <c r="P131"/>
  <c r="O132"/>
  <c r="P132"/>
  <c r="O133"/>
  <c r="P133"/>
  <c r="O134"/>
  <c r="P134"/>
  <c r="O135"/>
  <c r="P135"/>
  <c r="O136"/>
  <c r="P136"/>
  <c r="O137"/>
  <c r="P137"/>
  <c r="O138"/>
  <c r="P138"/>
  <c r="O139"/>
  <c r="P139"/>
  <c r="O140"/>
  <c r="P140"/>
  <c r="O141"/>
  <c r="P141"/>
  <c r="O142"/>
  <c r="P142"/>
  <c r="O143"/>
  <c r="P143"/>
  <c r="O144"/>
  <c r="P144"/>
  <c r="P6"/>
  <c r="O6"/>
  <c r="H7"/>
  <c r="H8"/>
  <c r="H9"/>
  <c r="H10"/>
  <c r="H11"/>
  <c r="H12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7"/>
  <c r="H38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2"/>
  <c r="H144"/>
  <c r="H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6"/>
  <c r="L12"/>
  <c r="L35"/>
  <c r="L38"/>
  <c r="L72"/>
  <c r="L104"/>
  <c r="L142"/>
  <c r="L144"/>
  <c r="M6"/>
  <c r="N6"/>
  <c r="N7"/>
  <c r="N8"/>
  <c r="N9"/>
  <c r="N10"/>
  <c r="N11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6"/>
  <c r="N37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3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3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6"/>
  <c r="M37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"/>
  <c r="M8"/>
  <c r="M9"/>
  <c r="M10"/>
  <c r="M11"/>
  <c r="L7"/>
  <c r="G145" l="1"/>
  <c r="P145"/>
  <c r="O145"/>
  <c r="Q69"/>
  <c r="H13"/>
  <c r="H36"/>
  <c r="BA148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6"/>
  <c r="J8"/>
  <c r="J10"/>
  <c r="J12"/>
  <c r="J14"/>
  <c r="J16"/>
  <c r="J18"/>
  <c r="J20"/>
  <c r="J22"/>
  <c r="J24"/>
  <c r="J26"/>
  <c r="J28"/>
  <c r="J30"/>
  <c r="J32"/>
  <c r="J34"/>
  <c r="J36"/>
  <c r="J38"/>
  <c r="J40"/>
  <c r="J42"/>
  <c r="J44"/>
  <c r="J46"/>
  <c r="J48"/>
  <c r="J50"/>
  <c r="J52"/>
  <c r="J54"/>
  <c r="J56"/>
  <c r="J58"/>
  <c r="J60"/>
  <c r="J62"/>
  <c r="J64"/>
  <c r="J66"/>
  <c r="J68"/>
  <c r="J70"/>
  <c r="J72"/>
  <c r="J74"/>
  <c r="J76"/>
  <c r="J78"/>
  <c r="J80"/>
  <c r="J82"/>
  <c r="J84"/>
  <c r="J86"/>
  <c r="J88"/>
  <c r="J90"/>
  <c r="J92"/>
  <c r="J94"/>
  <c r="J96"/>
  <c r="J98"/>
  <c r="J100"/>
  <c r="J102"/>
  <c r="J104"/>
  <c r="J106"/>
  <c r="J108"/>
  <c r="J110"/>
  <c r="J112"/>
  <c r="J114"/>
  <c r="J116"/>
  <c r="J118"/>
  <c r="J120"/>
  <c r="J122"/>
  <c r="J124"/>
  <c r="J128"/>
  <c r="J130"/>
  <c r="J132"/>
  <c r="J134"/>
  <c r="J136"/>
  <c r="J138"/>
  <c r="J140"/>
  <c r="J142"/>
  <c r="J144"/>
  <c r="J7"/>
  <c r="J9"/>
  <c r="J11"/>
  <c r="J13"/>
  <c r="J15"/>
  <c r="J17"/>
  <c r="J19"/>
  <c r="J21"/>
  <c r="J23"/>
  <c r="J25"/>
  <c r="J27"/>
  <c r="J29"/>
  <c r="J31"/>
  <c r="J33"/>
  <c r="J35"/>
  <c r="J37"/>
  <c r="J39"/>
  <c r="J41"/>
  <c r="J43"/>
  <c r="J45"/>
  <c r="J47"/>
  <c r="J49"/>
  <c r="J51"/>
  <c r="J53"/>
  <c r="J55"/>
  <c r="J57"/>
  <c r="J59"/>
  <c r="J61"/>
  <c r="J63"/>
  <c r="J65"/>
  <c r="J67"/>
  <c r="J69"/>
  <c r="J71"/>
  <c r="J73"/>
  <c r="J75"/>
  <c r="J77"/>
  <c r="J79"/>
  <c r="J81"/>
  <c r="J83"/>
  <c r="J85"/>
  <c r="J87"/>
  <c r="J89"/>
  <c r="J91"/>
  <c r="J93"/>
  <c r="J95"/>
  <c r="J97"/>
  <c r="J99"/>
  <c r="J101"/>
  <c r="J103"/>
  <c r="J105"/>
  <c r="J107"/>
  <c r="J109"/>
  <c r="J111"/>
  <c r="J113"/>
  <c r="J115"/>
  <c r="J117"/>
  <c r="J119"/>
  <c r="J121"/>
  <c r="J123"/>
  <c r="J125"/>
  <c r="J127"/>
  <c r="J129"/>
  <c r="J131"/>
  <c r="J133"/>
  <c r="J135"/>
  <c r="J137"/>
  <c r="J139"/>
  <c r="J141"/>
  <c r="J143"/>
  <c r="J6"/>
  <c r="Q143"/>
  <c r="Q141"/>
  <c r="Q139"/>
  <c r="Q137"/>
  <c r="Q135"/>
  <c r="Q133"/>
  <c r="Q131"/>
  <c r="Q129"/>
  <c r="Q127"/>
  <c r="Q125"/>
  <c r="Q123"/>
  <c r="Q121"/>
  <c r="Q119"/>
  <c r="Q117"/>
  <c r="Q115"/>
  <c r="Q113"/>
  <c r="Q111"/>
  <c r="Q109"/>
  <c r="Q107"/>
  <c r="Q105"/>
  <c r="Q103"/>
  <c r="Q101"/>
  <c r="Q99"/>
  <c r="Q97"/>
  <c r="Q95"/>
  <c r="Q93"/>
  <c r="Q91"/>
  <c r="Q89"/>
  <c r="Q87"/>
  <c r="Q85"/>
  <c r="Q83"/>
  <c r="Q81"/>
  <c r="Q79"/>
  <c r="Q77"/>
  <c r="Q75"/>
  <c r="Q73"/>
  <c r="Q71"/>
  <c r="H143"/>
  <c r="H141"/>
  <c r="H105"/>
  <c r="H73"/>
  <c r="H39"/>
  <c r="BA147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K7"/>
  <c r="K9"/>
  <c r="K11"/>
  <c r="K13"/>
  <c r="K17"/>
  <c r="K19"/>
  <c r="K23"/>
  <c r="K25"/>
  <c r="K27"/>
  <c r="K29"/>
  <c r="K8"/>
  <c r="K10"/>
  <c r="K12"/>
  <c r="K14"/>
  <c r="K16"/>
  <c r="K18"/>
  <c r="K20"/>
  <c r="K24"/>
  <c r="K26"/>
  <c r="K28"/>
  <c r="K30"/>
  <c r="K32"/>
  <c r="K33"/>
  <c r="K35"/>
  <c r="K37"/>
  <c r="K39"/>
  <c r="K41"/>
  <c r="K43"/>
  <c r="K45"/>
  <c r="K47"/>
  <c r="K49"/>
  <c r="K51"/>
  <c r="K53"/>
  <c r="K57"/>
  <c r="K59"/>
  <c r="K61"/>
  <c r="K63"/>
  <c r="K65"/>
  <c r="K67"/>
  <c r="K69"/>
  <c r="K71"/>
  <c r="K73"/>
  <c r="K75"/>
  <c r="K77"/>
  <c r="K79"/>
  <c r="K81"/>
  <c r="K83"/>
  <c r="K85"/>
  <c r="K87"/>
  <c r="K89"/>
  <c r="K91"/>
  <c r="K93"/>
  <c r="K95"/>
  <c r="K97"/>
  <c r="K99"/>
  <c r="K101"/>
  <c r="K103"/>
  <c r="K105"/>
  <c r="K107"/>
  <c r="K109"/>
  <c r="K111"/>
  <c r="K113"/>
  <c r="K115"/>
  <c r="K117"/>
  <c r="K119"/>
  <c r="K121"/>
  <c r="K123"/>
  <c r="K127"/>
  <c r="K129"/>
  <c r="K131"/>
  <c r="K133"/>
  <c r="K135"/>
  <c r="K137"/>
  <c r="K139"/>
  <c r="K141"/>
  <c r="K143"/>
  <c r="K6"/>
  <c r="K31"/>
  <c r="K34"/>
  <c r="K36"/>
  <c r="K38"/>
  <c r="K40"/>
  <c r="K42"/>
  <c r="K44"/>
  <c r="K46"/>
  <c r="K48"/>
  <c r="K50"/>
  <c r="K52"/>
  <c r="K54"/>
  <c r="K56"/>
  <c r="K58"/>
  <c r="K60"/>
  <c r="K62"/>
  <c r="K64"/>
  <c r="K66"/>
  <c r="K68"/>
  <c r="K70"/>
  <c r="K72"/>
  <c r="K74"/>
  <c r="K76"/>
  <c r="K78"/>
  <c r="K80"/>
  <c r="K82"/>
  <c r="K84"/>
  <c r="K86"/>
  <c r="K88"/>
  <c r="K90"/>
  <c r="K92"/>
  <c r="K94"/>
  <c r="K96"/>
  <c r="K98"/>
  <c r="K100"/>
  <c r="K102"/>
  <c r="K104"/>
  <c r="K108"/>
  <c r="K110"/>
  <c r="K112"/>
  <c r="K114"/>
  <c r="K116"/>
  <c r="K118"/>
  <c r="K120"/>
  <c r="K122"/>
  <c r="K124"/>
  <c r="K128"/>
  <c r="K130"/>
  <c r="K132"/>
  <c r="K134"/>
  <c r="K136"/>
  <c r="K138"/>
  <c r="K140"/>
  <c r="K142"/>
  <c r="K144"/>
  <c r="Q6"/>
  <c r="Q8"/>
  <c r="Q10"/>
  <c r="Q12"/>
  <c r="Q14"/>
  <c r="Q16"/>
  <c r="Q18"/>
  <c r="Q20"/>
  <c r="Q22"/>
  <c r="Q24"/>
  <c r="Q26"/>
  <c r="Q28"/>
  <c r="Q30"/>
  <c r="Q32"/>
  <c r="Q34"/>
  <c r="Q36"/>
  <c r="Q38"/>
  <c r="Q40"/>
  <c r="Q42"/>
  <c r="Q44"/>
  <c r="Q46"/>
  <c r="Q48"/>
  <c r="Q50"/>
  <c r="Q52"/>
  <c r="Q54"/>
  <c r="Q56"/>
  <c r="Q58"/>
  <c r="Q60"/>
  <c r="Q62"/>
  <c r="Q64"/>
  <c r="Q66"/>
  <c r="Q7"/>
  <c r="Q9"/>
  <c r="Q11"/>
  <c r="Q13"/>
  <c r="Q15"/>
  <c r="Q17"/>
  <c r="Q19"/>
  <c r="Q21"/>
  <c r="Q23"/>
  <c r="Q25"/>
  <c r="Q27"/>
  <c r="Q29"/>
  <c r="Q31"/>
  <c r="Q33"/>
  <c r="Q35"/>
  <c r="Q37"/>
  <c r="Q39"/>
  <c r="Q41"/>
  <c r="Q43"/>
  <c r="Q45"/>
  <c r="Q47"/>
  <c r="Q49"/>
  <c r="Q51"/>
  <c r="Q53"/>
  <c r="Q55"/>
  <c r="Q57"/>
  <c r="Q59"/>
  <c r="Q61"/>
  <c r="Q63"/>
  <c r="Q65"/>
  <c r="Q67"/>
  <c r="Q144"/>
  <c r="Q142"/>
  <c r="Q140"/>
  <c r="Q138"/>
  <c r="Q136"/>
  <c r="Q134"/>
  <c r="Q132"/>
  <c r="Q130"/>
  <c r="Q128"/>
  <c r="Q126"/>
  <c r="Q124"/>
  <c r="Q122"/>
  <c r="Q120"/>
  <c r="Q118"/>
  <c r="Q116"/>
  <c r="Q114"/>
  <c r="Q112"/>
  <c r="Q110"/>
  <c r="Q108"/>
  <c r="Q106"/>
  <c r="Q104"/>
  <c r="Q102"/>
  <c r="Q100"/>
  <c r="Q98"/>
  <c r="Q96"/>
  <c r="Q94"/>
  <c r="Q92"/>
  <c r="Q90"/>
  <c r="Q88"/>
  <c r="Q86"/>
  <c r="Q84"/>
  <c r="Q82"/>
  <c r="Q80"/>
  <c r="Q78"/>
  <c r="Q76"/>
  <c r="Q74"/>
  <c r="Q72"/>
  <c r="Q70"/>
  <c r="Q68"/>
  <c r="L140"/>
  <c r="L138"/>
  <c r="L136"/>
  <c r="L134"/>
  <c r="L132"/>
  <c r="L130"/>
  <c r="L128"/>
  <c r="L126"/>
  <c r="L124"/>
  <c r="L122"/>
  <c r="L120"/>
  <c r="L118"/>
  <c r="L116"/>
  <c r="L114"/>
  <c r="L112"/>
  <c r="L110"/>
  <c r="L108"/>
  <c r="L106"/>
  <c r="L102"/>
  <c r="L100"/>
  <c r="L98"/>
  <c r="L96"/>
  <c r="L94"/>
  <c r="L92"/>
  <c r="L90"/>
  <c r="L88"/>
  <c r="L86"/>
  <c r="L84"/>
  <c r="L82"/>
  <c r="L80"/>
  <c r="L78"/>
  <c r="L76"/>
  <c r="L74"/>
  <c r="L70"/>
  <c r="L68"/>
  <c r="L66"/>
  <c r="L64"/>
  <c r="L62"/>
  <c r="L60"/>
  <c r="L58"/>
  <c r="L56"/>
  <c r="L54"/>
  <c r="L52"/>
  <c r="L50"/>
  <c r="L48"/>
  <c r="L46"/>
  <c r="L44"/>
  <c r="L42"/>
  <c r="L40"/>
  <c r="L36"/>
  <c r="L34"/>
  <c r="L32"/>
  <c r="L30"/>
  <c r="L28"/>
  <c r="L26"/>
  <c r="L24"/>
  <c r="L22"/>
  <c r="L20"/>
  <c r="L18"/>
  <c r="L16"/>
  <c r="L14"/>
  <c r="L10"/>
  <c r="L8"/>
  <c r="L6"/>
  <c r="L143"/>
  <c r="L141"/>
  <c r="L139"/>
  <c r="L137"/>
  <c r="L135"/>
  <c r="L133"/>
  <c r="L131"/>
  <c r="L129"/>
  <c r="L127"/>
  <c r="L125"/>
  <c r="L123"/>
  <c r="L121"/>
  <c r="L119"/>
  <c r="L117"/>
  <c r="L115"/>
  <c r="L113"/>
  <c r="L111"/>
  <c r="L109"/>
  <c r="L107"/>
  <c r="L105"/>
  <c r="L103"/>
  <c r="L101"/>
  <c r="L99"/>
  <c r="L97"/>
  <c r="L95"/>
  <c r="L93"/>
  <c r="L91"/>
  <c r="L89"/>
  <c r="L87"/>
  <c r="L85"/>
  <c r="L83"/>
  <c r="L81"/>
  <c r="L79"/>
  <c r="L77"/>
  <c r="L75"/>
  <c r="L73"/>
  <c r="L71"/>
  <c r="L69"/>
  <c r="L67"/>
  <c r="L65"/>
  <c r="L63"/>
  <c r="L61"/>
  <c r="L59"/>
  <c r="L57"/>
  <c r="L55"/>
  <c r="L53"/>
  <c r="L51"/>
  <c r="L49"/>
  <c r="L47"/>
  <c r="L45"/>
  <c r="L43"/>
  <c r="L41"/>
  <c r="L39"/>
  <c r="L37"/>
  <c r="L33"/>
  <c r="L31"/>
  <c r="L29"/>
  <c r="L27"/>
  <c r="L25"/>
  <c r="L23"/>
  <c r="L21"/>
  <c r="L19"/>
  <c r="L17"/>
  <c r="L15"/>
  <c r="L13"/>
  <c r="L11"/>
  <c r="L9"/>
  <c r="N12"/>
  <c r="N38"/>
  <c r="N72"/>
  <c r="N104"/>
  <c r="N142"/>
  <c r="N144"/>
  <c r="N35"/>
  <c r="M72"/>
  <c r="M35"/>
  <c r="M12"/>
  <c r="M38"/>
  <c r="M144"/>
  <c r="M142"/>
  <c r="M104"/>
  <c r="D147"/>
  <c r="R47" l="1"/>
  <c r="R56"/>
  <c r="U56" s="1"/>
  <c r="R118"/>
  <c r="U118" s="1"/>
  <c r="U47"/>
  <c r="R71"/>
  <c r="U71" s="1"/>
  <c r="R75"/>
  <c r="U75" s="1"/>
  <c r="R79"/>
  <c r="U79" s="1"/>
  <c r="R83"/>
  <c r="U83" s="1"/>
  <c r="R87"/>
  <c r="U87" s="1"/>
  <c r="R91"/>
  <c r="U91" s="1"/>
  <c r="R95"/>
  <c r="U95" s="1"/>
  <c r="R99"/>
  <c r="U99" s="1"/>
  <c r="R103"/>
  <c r="U103" s="1"/>
  <c r="R107"/>
  <c r="U107" s="1"/>
  <c r="R111"/>
  <c r="U111" s="1"/>
  <c r="R115"/>
  <c r="U115" s="1"/>
  <c r="R119"/>
  <c r="U119" s="1"/>
  <c r="R123"/>
  <c r="U123" s="1"/>
  <c r="R139"/>
  <c r="U139" s="1"/>
  <c r="R18"/>
  <c r="U18" s="1"/>
  <c r="R22"/>
  <c r="R26"/>
  <c r="R34"/>
  <c r="R108"/>
  <c r="U108" s="1"/>
  <c r="R126"/>
  <c r="U126" s="1"/>
  <c r="M145"/>
  <c r="R16"/>
  <c r="U16" s="1"/>
  <c r="R20"/>
  <c r="U20" s="1"/>
  <c r="R106"/>
  <c r="U106" s="1"/>
  <c r="R110"/>
  <c r="U110" s="1"/>
  <c r="H145"/>
  <c r="N145"/>
  <c r="Q145"/>
  <c r="K145"/>
  <c r="I145"/>
  <c r="F145"/>
  <c r="L145"/>
  <c r="T145"/>
  <c r="J145"/>
  <c r="S145"/>
  <c r="BB148" s="1"/>
  <c r="R12"/>
  <c r="U12" s="1"/>
  <c r="R30"/>
  <c r="U30" s="1"/>
  <c r="R136"/>
  <c r="U136" s="1"/>
  <c r="R86"/>
  <c r="U86" s="1"/>
  <c r="R17"/>
  <c r="U17" s="1"/>
  <c r="R70"/>
  <c r="U70" s="1"/>
  <c r="R102"/>
  <c r="U102" s="1"/>
  <c r="R74"/>
  <c r="U74" s="1"/>
  <c r="R78"/>
  <c r="U78" s="1"/>
  <c r="R82"/>
  <c r="U82" s="1"/>
  <c r="R90"/>
  <c r="U90" s="1"/>
  <c r="R94"/>
  <c r="U94" s="1"/>
  <c r="R98"/>
  <c r="U98" s="1"/>
  <c r="R8"/>
  <c r="U8" s="1"/>
  <c r="R140"/>
  <c r="U140" s="1"/>
  <c r="R132"/>
  <c r="U132" s="1"/>
  <c r="R128"/>
  <c r="U128" s="1"/>
  <c r="R68"/>
  <c r="U68" s="1"/>
  <c r="R64"/>
  <c r="U64" s="1"/>
  <c r="R48"/>
  <c r="U48" s="1"/>
  <c r="R131"/>
  <c r="U131" s="1"/>
  <c r="R14"/>
  <c r="U14" s="1"/>
  <c r="R39"/>
  <c r="U39" s="1"/>
  <c r="R55"/>
  <c r="U55" s="1"/>
  <c r="R63"/>
  <c r="U63" s="1"/>
  <c r="R113"/>
  <c r="U113" s="1"/>
  <c r="R81"/>
  <c r="U81" s="1"/>
  <c r="R33"/>
  <c r="U33" s="1"/>
  <c r="R25"/>
  <c r="U25" s="1"/>
  <c r="U34"/>
  <c r="U26"/>
  <c r="R122"/>
  <c r="U122" s="1"/>
  <c r="R114"/>
  <c r="U114" s="1"/>
  <c r="R32"/>
  <c r="U32" s="1"/>
  <c r="R24"/>
  <c r="U24" s="1"/>
  <c r="R97"/>
  <c r="U97" s="1"/>
  <c r="R21"/>
  <c r="U21" s="1"/>
  <c r="R13"/>
  <c r="U13" s="1"/>
  <c r="R60"/>
  <c r="U60" s="1"/>
  <c r="R52"/>
  <c r="U52" s="1"/>
  <c r="R44"/>
  <c r="U44" s="1"/>
  <c r="R36"/>
  <c r="U36" s="1"/>
  <c r="R135"/>
  <c r="U135" s="1"/>
  <c r="R127"/>
  <c r="U127" s="1"/>
  <c r="R28"/>
  <c r="U28" s="1"/>
  <c r="R7"/>
  <c r="U7" s="1"/>
  <c r="R43"/>
  <c r="U43" s="1"/>
  <c r="R51"/>
  <c r="U51" s="1"/>
  <c r="R59"/>
  <c r="U59" s="1"/>
  <c r="R67"/>
  <c r="U67" s="1"/>
  <c r="R143"/>
  <c r="U143" s="1"/>
  <c r="R29"/>
  <c r="U29" s="1"/>
  <c r="U22"/>
  <c r="R11"/>
  <c r="U11" s="1"/>
  <c r="R15"/>
  <c r="U15" s="1"/>
  <c r="R19"/>
  <c r="U19" s="1"/>
  <c r="R23"/>
  <c r="U23" s="1"/>
  <c r="R27"/>
  <c r="U27" s="1"/>
  <c r="R31"/>
  <c r="U31" s="1"/>
  <c r="R37"/>
  <c r="U37" s="1"/>
  <c r="R41"/>
  <c r="U41" s="1"/>
  <c r="R45"/>
  <c r="U45" s="1"/>
  <c r="R49"/>
  <c r="U49" s="1"/>
  <c r="R53"/>
  <c r="U53" s="1"/>
  <c r="R57"/>
  <c r="U57" s="1"/>
  <c r="R61"/>
  <c r="U61" s="1"/>
  <c r="R65"/>
  <c r="U65" s="1"/>
  <c r="R69"/>
  <c r="U69" s="1"/>
  <c r="R73"/>
  <c r="U73" s="1"/>
  <c r="R77"/>
  <c r="U77" s="1"/>
  <c r="R85"/>
  <c r="U85" s="1"/>
  <c r="R89"/>
  <c r="U89" s="1"/>
  <c r="R93"/>
  <c r="U93" s="1"/>
  <c r="R101"/>
  <c r="U101" s="1"/>
  <c r="R105"/>
  <c r="U105" s="1"/>
  <c r="R109"/>
  <c r="U109" s="1"/>
  <c r="R117"/>
  <c r="U117" s="1"/>
  <c r="R121"/>
  <c r="U121" s="1"/>
  <c r="R125"/>
  <c r="U125" s="1"/>
  <c r="R129"/>
  <c r="U129" s="1"/>
  <c r="R133"/>
  <c r="U133" s="1"/>
  <c r="R137"/>
  <c r="U137" s="1"/>
  <c r="R141"/>
  <c r="U141" s="1"/>
  <c r="R6"/>
  <c r="R40"/>
  <c r="U40" s="1"/>
  <c r="R76"/>
  <c r="U76" s="1"/>
  <c r="R80"/>
  <c r="U80" s="1"/>
  <c r="R84"/>
  <c r="U84" s="1"/>
  <c r="R88"/>
  <c r="U88" s="1"/>
  <c r="R92"/>
  <c r="U92" s="1"/>
  <c r="R96"/>
  <c r="U96" s="1"/>
  <c r="R100"/>
  <c r="U100" s="1"/>
  <c r="R66"/>
  <c r="U66" s="1"/>
  <c r="R62"/>
  <c r="U62" s="1"/>
  <c r="R58"/>
  <c r="U58" s="1"/>
  <c r="R54"/>
  <c r="U54" s="1"/>
  <c r="R50"/>
  <c r="U50" s="1"/>
  <c r="R46"/>
  <c r="U46" s="1"/>
  <c r="R42"/>
  <c r="U42" s="1"/>
  <c r="R10"/>
  <c r="U10" s="1"/>
  <c r="R138"/>
  <c r="U138" s="1"/>
  <c r="R134"/>
  <c r="U134" s="1"/>
  <c r="R130"/>
  <c r="U130" s="1"/>
  <c r="R124"/>
  <c r="U124" s="1"/>
  <c r="R120"/>
  <c r="U120" s="1"/>
  <c r="R116"/>
  <c r="U116" s="1"/>
  <c r="R112"/>
  <c r="U112" s="1"/>
  <c r="R142"/>
  <c r="U142" s="1"/>
  <c r="R35"/>
  <c r="U35" s="1"/>
  <c r="R9"/>
  <c r="U9" s="1"/>
  <c r="R72"/>
  <c r="U72" s="1"/>
  <c r="BB147"/>
  <c r="BA149"/>
  <c r="R38"/>
  <c r="U38" s="1"/>
  <c r="R144"/>
  <c r="U144" s="1"/>
  <c r="R104"/>
  <c r="U104" s="1"/>
  <c r="R145" l="1"/>
  <c r="BB146"/>
  <c r="BB149" s="1"/>
  <c r="BC149" s="1"/>
  <c r="U6"/>
  <c r="U145" s="1"/>
  <c r="AZ150" s="1"/>
</calcChain>
</file>

<file path=xl/comments1.xml><?xml version="1.0" encoding="utf-8"?>
<comments xmlns="http://schemas.openxmlformats.org/spreadsheetml/2006/main">
  <authors>
    <author>Автор</author>
  </authors>
  <commentList>
    <comment ref="AM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Віднесно до слюсарів-сантехників, газозварювальників, так як маляр працює в Аварійній бригаді зі слюсарем-сантехніком </t>
        </r>
      </text>
    </comment>
    <comment ref="E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44,8
43,33
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40,33
31,20
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64,10
107,7
64,5
43,6
</t>
        </r>
      </text>
    </comment>
    <comment ref="E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49,40
53,7
49,7
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126,3
60,8
96,0
43,4
89,2
31,9
71,60
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42,8
42,1
</t>
        </r>
      </text>
    </commen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31,90
33,8
</t>
        </r>
      </text>
    </comment>
    <comment ref="E4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49,8
95,6
</t>
        </r>
      </text>
    </comment>
    <comment ref="E6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48,20
96,1
52,2
22,3
30,3
</t>
        </r>
      </text>
    </comment>
    <comment ref="E7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36,20
36,3
62,9
17,0
295,10
</t>
        </r>
      </text>
    </comment>
    <comment ref="E7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47,0
237,9
</t>
        </r>
      </text>
    </comment>
    <comment ref="E7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30,0
50,3
53,3
242,8
</t>
        </r>
      </text>
    </comment>
    <comment ref="E80" authorId="0">
      <text>
        <r>
          <rPr>
            <sz val="9"/>
            <color indexed="81"/>
            <rFont val="Tahoma"/>
            <family val="2"/>
            <charset val="204"/>
          </rPr>
          <t xml:space="preserve">202,9
62,9
150,7
</t>
        </r>
      </text>
    </comment>
    <comment ref="E8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60,30
34,10
</t>
        </r>
      </text>
    </comment>
    <comment ref="E8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31,0
27,3
30,6
49,2
34,4
102,80
</t>
        </r>
      </text>
    </comment>
    <comment ref="E8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343,50
148,4
141,4
</t>
        </r>
      </text>
    </comment>
    <comment ref="E9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30,50
152,6
</t>
        </r>
      </text>
    </comment>
    <comment ref="E9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47,20
37,2
</t>
        </r>
      </text>
    </comment>
    <comment ref="E9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65,5
129,9
42,5
85,8
</t>
        </r>
      </text>
    </comment>
    <comment ref="E10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135,9
100,0
299,3
</t>
        </r>
      </text>
    </comment>
    <comment ref="E1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31,0
125,10
</t>
        </r>
      </text>
    </comment>
  </commentList>
</comments>
</file>

<file path=xl/sharedStrings.xml><?xml version="1.0" encoding="utf-8"?>
<sst xmlns="http://schemas.openxmlformats.org/spreadsheetml/2006/main" count="242" uniqueCount="119">
  <si>
    <t>Адреса</t>
  </si>
  <si>
    <t>№ будинку</t>
  </si>
  <si>
    <t>Заг.площа квартир, кв. м.</t>
  </si>
  <si>
    <t>Дератизація</t>
  </si>
  <si>
    <t>ТО ліфтів</t>
  </si>
  <si>
    <t>Всього</t>
  </si>
  <si>
    <t xml:space="preserve"> Б.Олійника</t>
  </si>
  <si>
    <t>151 стрелецькоі дівізіі</t>
  </si>
  <si>
    <t>Інтернаціональна</t>
  </si>
  <si>
    <t>Б.Хмельницького</t>
  </si>
  <si>
    <t>Будівельників</t>
  </si>
  <si>
    <t>В.Трудова</t>
  </si>
  <si>
    <t>4А</t>
  </si>
  <si>
    <t>Визволення</t>
  </si>
  <si>
    <t>Гастело</t>
  </si>
  <si>
    <t>Горького</t>
  </si>
  <si>
    <t>Декабрістів</t>
  </si>
  <si>
    <t>Добролюбова</t>
  </si>
  <si>
    <t>Медична</t>
  </si>
  <si>
    <t>11(2)</t>
  </si>
  <si>
    <t>Свободи</t>
  </si>
  <si>
    <t>Киівська</t>
  </si>
  <si>
    <t>1А(5)</t>
  </si>
  <si>
    <t>1А(9)</t>
  </si>
  <si>
    <t>Комарова</t>
  </si>
  <si>
    <t>Костьольна</t>
  </si>
  <si>
    <t>Кривоноса</t>
  </si>
  <si>
    <t>Соборна</t>
  </si>
  <si>
    <t>40а</t>
  </si>
  <si>
    <t>86а</t>
  </si>
  <si>
    <t>Магістральна</t>
  </si>
  <si>
    <t>Мира</t>
  </si>
  <si>
    <t>Москаленко</t>
  </si>
  <si>
    <t>Одеська</t>
  </si>
  <si>
    <t>51А</t>
  </si>
  <si>
    <t>57А</t>
  </si>
  <si>
    <t>85А</t>
  </si>
  <si>
    <t>Павлова</t>
  </si>
  <si>
    <t>Пушкіна</t>
  </si>
  <si>
    <t>В.Брезденюка</t>
  </si>
  <si>
    <t>Тичини</t>
  </si>
  <si>
    <t>М.Грушевського</t>
  </si>
  <si>
    <t>Франко</t>
  </si>
  <si>
    <t>74а</t>
  </si>
  <si>
    <t>Цілинна</t>
  </si>
  <si>
    <t>35а</t>
  </si>
  <si>
    <t>Центральна</t>
  </si>
  <si>
    <t>Шекінська</t>
  </si>
  <si>
    <t>53а</t>
  </si>
  <si>
    <t>55а</t>
  </si>
  <si>
    <t>55в</t>
  </si>
  <si>
    <t>п-д Киівський</t>
  </si>
  <si>
    <t>пр-ок Гвардійський</t>
  </si>
  <si>
    <t>пр-ок Народний</t>
  </si>
  <si>
    <t>Загальна площа нежитлових приміщень кв.м.</t>
  </si>
  <si>
    <t>29-1</t>
  </si>
  <si>
    <t>Комарова   (ліфт)</t>
  </si>
  <si>
    <t>Шекінська    (ліфт)</t>
  </si>
  <si>
    <t>Шекінська   (ліфт)</t>
  </si>
  <si>
    <t xml:space="preserve">ел.ен. для освітлення МЗК </t>
  </si>
  <si>
    <t>Техобслуговування</t>
  </si>
  <si>
    <t xml:space="preserve">мереж  електропостачання (освітлення МЗК) </t>
  </si>
  <si>
    <t>Обслуговування ДВК</t>
  </si>
  <si>
    <t>ел.ен. для живлення ліфтів</t>
  </si>
  <si>
    <t>Прибирання прибудинкової території в тому числі в зимовий період</t>
  </si>
  <si>
    <t>Винагорода управітелю</t>
  </si>
  <si>
    <t>Послуги майстра адміністратора (менеджера уравителя багатоквартирного будинку)</t>
  </si>
  <si>
    <t>внутрішньобудинкових систем: холодного водопостачання, водовідведення та насосних (за наявності):</t>
  </si>
  <si>
    <t>Прибирання  підвалу, технічних поверхів та покрівлі</t>
  </si>
  <si>
    <t>Будівельників    (ліфт)</t>
  </si>
  <si>
    <t>Будівельників (І поверх)</t>
  </si>
  <si>
    <t>Киівська            (ліфт)</t>
  </si>
  <si>
    <t>Киівська   (І поверх)</t>
  </si>
  <si>
    <t>Комарова  (І поверх)</t>
  </si>
  <si>
    <t>Соборна     (ліфт)</t>
  </si>
  <si>
    <t>Соборна   (І поверх)</t>
  </si>
  <si>
    <t>Павлова     (ліфт)</t>
  </si>
  <si>
    <t>Павлова   (І поверх)</t>
  </si>
  <si>
    <t>Шекінська   (І поверх)</t>
  </si>
  <si>
    <t>Шекінська    (І поверх)</t>
  </si>
  <si>
    <t>Прибирання сходових клітин</t>
  </si>
  <si>
    <t>Зведена таблиця з фактичних витрат по видам послуг за</t>
  </si>
  <si>
    <t>Всього витрати на утримання будинків</t>
  </si>
  <si>
    <t>2020 року</t>
  </si>
  <si>
    <t>ЧЕРВЕНЬ</t>
  </si>
  <si>
    <t>№</t>
  </si>
  <si>
    <t xml:space="preserve">Центральна (Музей)прибирання </t>
  </si>
  <si>
    <t>Обстеження димових та вентиляційних каналів</t>
  </si>
  <si>
    <t xml:space="preserve">показники </t>
  </si>
  <si>
    <t>Придбання послуг для забезпечення функціонування  спільного майна багатоквартирного будинку (згідно договорам).</t>
  </si>
  <si>
    <t>Загальновиробничі витрати</t>
  </si>
  <si>
    <t>РЕС</t>
  </si>
  <si>
    <t>Придбання послуг - АКТИ</t>
  </si>
  <si>
    <t>Техобслуговування - АКТИ</t>
  </si>
  <si>
    <t>Дератизація, дезінфекція</t>
  </si>
  <si>
    <t>Акт</t>
  </si>
  <si>
    <t>Двірники:
З/пл, ЄСВ,
резерв, 
ЄСВ на резерв,
Акт косіння, 
Акт посипання</t>
  </si>
  <si>
    <t>АКТИ -Прибирання  підвалу, технічних поверхів та покрівлі</t>
  </si>
  <si>
    <t>З/пл, ЄСВ, Акти</t>
  </si>
  <si>
    <t>З/пл, ЄСВ</t>
  </si>
  <si>
    <t>Майстри</t>
  </si>
  <si>
    <t>Електрики</t>
  </si>
  <si>
    <t>Пічники</t>
  </si>
  <si>
    <t>Слюсарі-сантехніки, газозварники</t>
  </si>
  <si>
    <t>Загальновиробничі</t>
  </si>
  <si>
    <t>Адміністрація</t>
  </si>
  <si>
    <t>З/пл, ЄСВ, Аморт., Акти</t>
  </si>
  <si>
    <t>Маляри, штукатури</t>
  </si>
  <si>
    <t>231 рах.</t>
  </si>
  <si>
    <t>91 рах.</t>
  </si>
  <si>
    <t>92 рах.</t>
  </si>
  <si>
    <t>Сума</t>
  </si>
  <si>
    <t>Контроль</t>
  </si>
  <si>
    <t>К-ль розноска</t>
  </si>
  <si>
    <t>К-ль рез-т</t>
  </si>
  <si>
    <t>Дератизація та в окремих випадках дезінфекція</t>
  </si>
  <si>
    <t xml:space="preserve">Ел.ен. для освітлення МЗК </t>
  </si>
  <si>
    <t>Ел.ен. для живлення ліфтів</t>
  </si>
  <si>
    <t>АКТИ-Прибирання прибудинкової території в тому числі в зимовий період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</si>
</sst>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(* #,##0.00_);_(* \(#,##0.00\);_(* &quot;-&quot;??_);_(@_)"/>
    <numFmt numFmtId="165" formatCode="#,##0.00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indexed="64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8"/>
      <color indexed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12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5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5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5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12" fillId="0" borderId="0" applyNumberForma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3" fillId="0" borderId="0"/>
    <xf numFmtId="0" fontId="5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</cellStyleXfs>
  <cellXfs count="155">
    <xf numFmtId="0" fontId="0" fillId="0" borderId="0" xfId="0"/>
    <xf numFmtId="0" fontId="17" fillId="8" borderId="1" xfId="1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13" fillId="8" borderId="1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 wrapText="1"/>
    </xf>
    <xf numFmtId="0" fontId="17" fillId="8" borderId="14" xfId="1" applyFont="1" applyFill="1" applyBorder="1" applyAlignment="1">
      <alignment horizontal="center" vertical="center" wrapText="1"/>
    </xf>
    <xf numFmtId="0" fontId="17" fillId="8" borderId="2" xfId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3" fillId="5" borderId="1" xfId="1" applyFont="1" applyFill="1" applyBorder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22" fillId="7" borderId="1" xfId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4" fontId="0" fillId="12" borderId="0" xfId="0" applyNumberFormat="1" applyFill="1" applyAlignment="1">
      <alignment horizontal="right" vertical="center"/>
    </xf>
    <xf numFmtId="0" fontId="23" fillId="12" borderId="1" xfId="1" applyFont="1" applyFill="1" applyBorder="1" applyAlignment="1">
      <alignment horizontal="center" vertical="center" wrapText="1"/>
    </xf>
    <xf numFmtId="0" fontId="22" fillId="12" borderId="1" xfId="1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27" fillId="12" borderId="1" xfId="1" applyFont="1" applyFill="1" applyBorder="1" applyAlignment="1">
      <alignment horizontal="center" vertical="center" wrapText="1"/>
    </xf>
    <xf numFmtId="0" fontId="17" fillId="12" borderId="1" xfId="1" applyFont="1" applyFill="1" applyBorder="1" applyAlignment="1">
      <alignment horizontal="center" vertical="center" wrapText="1"/>
    </xf>
    <xf numFmtId="0" fontId="23" fillId="15" borderId="1" xfId="1" applyFont="1" applyFill="1" applyBorder="1" applyAlignment="1">
      <alignment horizontal="center" vertical="center" wrapText="1"/>
    </xf>
    <xf numFmtId="0" fontId="22" fillId="15" borderId="1" xfId="1" applyFont="1" applyFill="1" applyBorder="1" applyAlignment="1">
      <alignment horizontal="center" vertical="center" wrapText="1"/>
    </xf>
    <xf numFmtId="0" fontId="23" fillId="17" borderId="1" xfId="1" applyFont="1" applyFill="1" applyBorder="1" applyAlignment="1">
      <alignment horizontal="center" vertical="center" wrapText="1"/>
    </xf>
    <xf numFmtId="0" fontId="22" fillId="17" borderId="1" xfId="1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horizontal="center" vertical="center" wrapText="1"/>
    </xf>
    <xf numFmtId="0" fontId="20" fillId="15" borderId="1" xfId="0" applyFont="1" applyFill="1" applyBorder="1" applyAlignment="1">
      <alignment horizontal="center" vertical="center"/>
    </xf>
    <xf numFmtId="0" fontId="23" fillId="7" borderId="1" xfId="1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vertical="center"/>
    </xf>
    <xf numFmtId="0" fontId="15" fillId="7" borderId="4" xfId="1" applyFont="1" applyFill="1" applyBorder="1" applyAlignment="1">
      <alignment horizontal="left" vertical="center" wrapText="1"/>
    </xf>
    <xf numFmtId="0" fontId="15" fillId="7" borderId="5" xfId="1" applyFont="1" applyFill="1" applyBorder="1" applyAlignment="1">
      <alignment horizontal="center" vertical="center" wrapText="1"/>
    </xf>
    <xf numFmtId="0" fontId="15" fillId="7" borderId="3" xfId="1" applyFont="1" applyFill="1" applyBorder="1" applyAlignment="1">
      <alignment horizontal="center" vertical="center" wrapText="1"/>
    </xf>
    <xf numFmtId="2" fontId="15" fillId="10" borderId="1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12" borderId="1" xfId="0" applyNumberForma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15" fillId="7" borderId="6" xfId="1" applyFont="1" applyFill="1" applyBorder="1" applyAlignment="1">
      <alignment horizontal="center" vertical="center" wrapText="1"/>
    </xf>
    <xf numFmtId="2" fontId="15" fillId="10" borderId="13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3" fontId="15" fillId="7" borderId="5" xfId="1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 vertical="center"/>
    </xf>
    <xf numFmtId="0" fontId="13" fillId="13" borderId="7" xfId="0" applyFont="1" applyFill="1" applyBorder="1" applyAlignment="1">
      <alignment vertical="center"/>
    </xf>
    <xf numFmtId="0" fontId="15" fillId="13" borderId="4" xfId="1" applyFont="1" applyFill="1" applyBorder="1" applyAlignment="1">
      <alignment horizontal="left" vertical="center" wrapText="1"/>
    </xf>
    <xf numFmtId="0" fontId="15" fillId="13" borderId="5" xfId="1" applyFont="1" applyFill="1" applyBorder="1" applyAlignment="1">
      <alignment horizontal="center" vertical="center" wrapText="1"/>
    </xf>
    <xf numFmtId="0" fontId="15" fillId="13" borderId="6" xfId="1" applyFont="1" applyFill="1" applyBorder="1" applyAlignment="1">
      <alignment horizontal="center" vertical="center" wrapText="1"/>
    </xf>
    <xf numFmtId="2" fontId="15" fillId="13" borderId="13" xfId="0" applyNumberFormat="1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/>
    </xf>
    <xf numFmtId="0" fontId="0" fillId="13" borderId="1" xfId="0" applyFill="1" applyBorder="1" applyAlignment="1">
      <alignment vertical="center"/>
    </xf>
    <xf numFmtId="4" fontId="0" fillId="13" borderId="1" xfId="0" applyNumberFormat="1" applyFill="1" applyBorder="1" applyAlignment="1">
      <alignment horizontal="right" vertical="center"/>
    </xf>
    <xf numFmtId="0" fontId="0" fillId="13" borderId="0" xfId="0" applyFill="1" applyAlignment="1">
      <alignment vertical="center"/>
    </xf>
    <xf numFmtId="4" fontId="0" fillId="16" borderId="1" xfId="0" applyNumberFormat="1" applyFill="1" applyBorder="1" applyAlignment="1">
      <alignment horizontal="right" vertical="center"/>
    </xf>
    <xf numFmtId="0" fontId="15" fillId="4" borderId="6" xfId="1" applyFont="1" applyFill="1" applyBorder="1" applyAlignment="1">
      <alignment horizontal="center" vertical="center" wrapText="1"/>
    </xf>
    <xf numFmtId="0" fontId="15" fillId="13" borderId="1" xfId="1" applyFont="1" applyFill="1" applyBorder="1" applyAlignment="1">
      <alignment horizontal="left" vertical="center" wrapText="1"/>
    </xf>
    <xf numFmtId="0" fontId="15" fillId="13" borderId="1" xfId="1" applyFont="1" applyFill="1" applyBorder="1" applyAlignment="1">
      <alignment horizontal="center" vertical="center" wrapText="1"/>
    </xf>
    <xf numFmtId="0" fontId="15" fillId="13" borderId="3" xfId="1" applyFont="1" applyFill="1" applyBorder="1" applyAlignment="1">
      <alignment horizontal="center" vertical="center" wrapText="1"/>
    </xf>
    <xf numFmtId="2" fontId="15" fillId="13" borderId="14" xfId="0" applyNumberFormat="1" applyFont="1" applyFill="1" applyBorder="1" applyAlignment="1">
      <alignment horizontal="center" vertical="center" wrapText="1"/>
    </xf>
    <xf numFmtId="49" fontId="15" fillId="7" borderId="5" xfId="1" applyNumberFormat="1" applyFont="1" applyFill="1" applyBorder="1" applyAlignment="1">
      <alignment horizontal="center" vertical="center" wrapText="1"/>
    </xf>
    <xf numFmtId="0" fontId="15" fillId="10" borderId="13" xfId="1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vertical="center"/>
    </xf>
    <xf numFmtId="0" fontId="15" fillId="14" borderId="4" xfId="1" applyFont="1" applyFill="1" applyBorder="1" applyAlignment="1">
      <alignment horizontal="left" vertical="center" wrapText="1"/>
    </xf>
    <xf numFmtId="0" fontId="15" fillId="14" borderId="5" xfId="1" applyFont="1" applyFill="1" applyBorder="1" applyAlignment="1">
      <alignment horizontal="center" vertical="center" wrapText="1"/>
    </xf>
    <xf numFmtId="0" fontId="15" fillId="14" borderId="6" xfId="1" applyFont="1" applyFill="1" applyBorder="1" applyAlignment="1">
      <alignment horizontal="center" vertical="center" wrapText="1"/>
    </xf>
    <xf numFmtId="0" fontId="15" fillId="14" borderId="13" xfId="1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/>
    </xf>
    <xf numFmtId="0" fontId="0" fillId="14" borderId="1" xfId="0" applyFill="1" applyBorder="1" applyAlignment="1">
      <alignment vertical="center"/>
    </xf>
    <xf numFmtId="4" fontId="0" fillId="14" borderId="1" xfId="0" applyNumberFormat="1" applyFill="1" applyBorder="1" applyAlignment="1">
      <alignment horizontal="right" vertical="center"/>
    </xf>
    <xf numFmtId="0" fontId="0" fillId="14" borderId="0" xfId="0" applyFill="1" applyAlignment="1">
      <alignment vertical="center"/>
    </xf>
    <xf numFmtId="0" fontId="15" fillId="13" borderId="13" xfId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28" fillId="0" borderId="0" xfId="0" applyNumberFormat="1" applyFont="1" applyAlignment="1">
      <alignment vertical="center"/>
    </xf>
    <xf numFmtId="0" fontId="29" fillId="0" borderId="0" xfId="0" applyFont="1" applyFill="1" applyBorder="1" applyAlignment="1">
      <alignment vertical="center"/>
    </xf>
    <xf numFmtId="4" fontId="29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28" fillId="0" borderId="0" xfId="0" applyFont="1" applyFill="1" applyBorder="1" applyAlignment="1">
      <alignment vertical="center"/>
    </xf>
    <xf numFmtId="0" fontId="32" fillId="0" borderId="8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0" fontId="32" fillId="0" borderId="0" xfId="1" applyFont="1" applyAlignment="1">
      <alignment horizontal="left" vertical="center"/>
    </xf>
    <xf numFmtId="0" fontId="32" fillId="0" borderId="8" xfId="1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4" fillId="0" borderId="1" xfId="1" applyFont="1" applyFill="1" applyBorder="1" applyAlignment="1">
      <alignment horizontal="right" vertical="center"/>
    </xf>
    <xf numFmtId="4" fontId="14" fillId="0" borderId="3" xfId="1" applyNumberFormat="1" applyFont="1" applyFill="1" applyBorder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31" fillId="0" borderId="0" xfId="0" applyFont="1" applyAlignment="1">
      <alignment horizontal="right" vertical="center"/>
    </xf>
    <xf numFmtId="165" fontId="15" fillId="7" borderId="2" xfId="0" applyNumberFormat="1" applyFont="1" applyFill="1" applyBorder="1" applyAlignment="1">
      <alignment vertical="center"/>
    </xf>
    <xf numFmtId="165" fontId="15" fillId="4" borderId="1" xfId="0" applyNumberFormat="1" applyFont="1" applyFill="1" applyBorder="1" applyAlignment="1">
      <alignment vertical="center"/>
    </xf>
    <xf numFmtId="165" fontId="15" fillId="7" borderId="1" xfId="0" applyNumberFormat="1" applyFont="1" applyFill="1" applyBorder="1" applyAlignment="1">
      <alignment horizontal="right" vertical="center"/>
    </xf>
    <xf numFmtId="165" fontId="15" fillId="11" borderId="1" xfId="0" applyNumberFormat="1" applyFont="1" applyFill="1" applyBorder="1" applyAlignment="1">
      <alignment horizontal="right" vertical="center"/>
    </xf>
    <xf numFmtId="165" fontId="15" fillId="7" borderId="1" xfId="1" applyNumberFormat="1" applyFont="1" applyFill="1" applyBorder="1" applyAlignment="1">
      <alignment horizontal="right" vertical="center"/>
    </xf>
    <xf numFmtId="165" fontId="15" fillId="4" borderId="1" xfId="0" applyNumberFormat="1" applyFont="1" applyFill="1" applyBorder="1" applyAlignment="1">
      <alignment horizontal="right" vertical="center"/>
    </xf>
    <xf numFmtId="165" fontId="16" fillId="7" borderId="1" xfId="0" applyNumberFormat="1" applyFont="1" applyFill="1" applyBorder="1" applyAlignment="1">
      <alignment horizontal="right" vertical="center"/>
    </xf>
    <xf numFmtId="165" fontId="14" fillId="7" borderId="1" xfId="0" applyNumberFormat="1" applyFont="1" applyFill="1" applyBorder="1" applyAlignment="1">
      <alignment horizontal="right" vertical="center"/>
    </xf>
    <xf numFmtId="165" fontId="15" fillId="7" borderId="1" xfId="0" applyNumberFormat="1" applyFont="1" applyFill="1" applyBorder="1" applyAlignment="1">
      <alignment vertical="center"/>
    </xf>
    <xf numFmtId="165" fontId="15" fillId="13" borderId="1" xfId="0" applyNumberFormat="1" applyFont="1" applyFill="1" applyBorder="1" applyAlignment="1">
      <alignment vertical="center"/>
    </xf>
    <xf numFmtId="165" fontId="15" fillId="13" borderId="1" xfId="0" applyNumberFormat="1" applyFont="1" applyFill="1" applyBorder="1" applyAlignment="1">
      <alignment horizontal="right" vertical="center"/>
    </xf>
    <xf numFmtId="165" fontId="15" fillId="13" borderId="1" xfId="1" applyNumberFormat="1" applyFont="1" applyFill="1" applyBorder="1" applyAlignment="1">
      <alignment horizontal="right" vertical="center"/>
    </xf>
    <xf numFmtId="165" fontId="16" fillId="13" borderId="1" xfId="0" applyNumberFormat="1" applyFont="1" applyFill="1" applyBorder="1" applyAlignment="1">
      <alignment horizontal="right" vertical="center"/>
    </xf>
    <xf numFmtId="165" fontId="14" fillId="13" borderId="1" xfId="0" applyNumberFormat="1" applyFont="1" applyFill="1" applyBorder="1" applyAlignment="1">
      <alignment horizontal="right" vertical="center"/>
    </xf>
    <xf numFmtId="165" fontId="15" fillId="4" borderId="2" xfId="0" applyNumberFormat="1" applyFont="1" applyFill="1" applyBorder="1" applyAlignment="1">
      <alignment vertical="center"/>
    </xf>
    <xf numFmtId="165" fontId="15" fillId="14" borderId="1" xfId="0" applyNumberFormat="1" applyFont="1" applyFill="1" applyBorder="1" applyAlignment="1">
      <alignment vertical="center"/>
    </xf>
    <xf numFmtId="165" fontId="15" fillId="14" borderId="1" xfId="0" applyNumberFormat="1" applyFont="1" applyFill="1" applyBorder="1" applyAlignment="1">
      <alignment horizontal="right" vertical="center"/>
    </xf>
    <xf numFmtId="165" fontId="15" fillId="14" borderId="1" xfId="1" applyNumberFormat="1" applyFont="1" applyFill="1" applyBorder="1" applyAlignment="1">
      <alignment horizontal="right" vertical="center"/>
    </xf>
    <xf numFmtId="165" fontId="16" fillId="14" borderId="1" xfId="0" applyNumberFormat="1" applyFont="1" applyFill="1" applyBorder="1" applyAlignment="1">
      <alignment horizontal="right" vertical="center"/>
    </xf>
    <xf numFmtId="165" fontId="14" fillId="14" borderId="1" xfId="0" applyNumberFormat="1" applyFont="1" applyFill="1" applyBorder="1" applyAlignment="1">
      <alignment horizontal="right" vertical="center"/>
    </xf>
    <xf numFmtId="165" fontId="14" fillId="0" borderId="3" xfId="1" applyNumberFormat="1" applyFont="1" applyFill="1" applyBorder="1" applyAlignment="1">
      <alignment horizontal="right" vertical="center"/>
    </xf>
    <xf numFmtId="4" fontId="14" fillId="7" borderId="3" xfId="1" applyNumberFormat="1" applyFont="1" applyFill="1" applyBorder="1" applyAlignment="1">
      <alignment horizontal="right" vertical="center"/>
    </xf>
    <xf numFmtId="4" fontId="28" fillId="0" borderId="1" xfId="0" applyNumberFormat="1" applyFont="1" applyBorder="1" applyAlignment="1">
      <alignment horizontal="right" vertical="center"/>
    </xf>
    <xf numFmtId="4" fontId="28" fillId="13" borderId="1" xfId="0" applyNumberFormat="1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0" fontId="21" fillId="15" borderId="7" xfId="0" applyFont="1" applyFill="1" applyBorder="1" applyAlignment="1">
      <alignment horizontal="center" vertical="center" wrapText="1"/>
    </xf>
    <xf numFmtId="0" fontId="21" fillId="15" borderId="4" xfId="0" applyFont="1" applyFill="1" applyBorder="1" applyAlignment="1">
      <alignment horizontal="center" vertical="center" wrapText="1"/>
    </xf>
    <xf numFmtId="0" fontId="23" fillId="15" borderId="7" xfId="0" applyFont="1" applyFill="1" applyBorder="1" applyAlignment="1">
      <alignment horizontal="center" vertical="center" wrapText="1"/>
    </xf>
    <xf numFmtId="0" fontId="23" fillId="15" borderId="4" xfId="0" applyFont="1" applyFill="1" applyBorder="1" applyAlignment="1">
      <alignment horizontal="center" vertical="center" wrapText="1"/>
    </xf>
    <xf numFmtId="0" fontId="23" fillId="17" borderId="1" xfId="1" applyFont="1" applyFill="1" applyBorder="1" applyAlignment="1">
      <alignment horizontal="center" vertical="center"/>
    </xf>
    <xf numFmtId="0" fontId="23" fillId="15" borderId="1" xfId="1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 textRotation="90" wrapText="1"/>
    </xf>
    <xf numFmtId="0" fontId="26" fillId="0" borderId="4" xfId="1" applyFont="1" applyBorder="1" applyAlignment="1">
      <alignment horizontal="center" vertical="center" textRotation="90" wrapText="1"/>
    </xf>
    <xf numFmtId="0" fontId="21" fillId="2" borderId="1" xfId="1" applyFont="1" applyFill="1" applyBorder="1" applyAlignment="1">
      <alignment horizontal="center" vertical="center" wrapText="1"/>
    </xf>
    <xf numFmtId="0" fontId="22" fillId="3" borderId="10" xfId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5" borderId="3" xfId="1" applyFont="1" applyFill="1" applyBorder="1" applyAlignment="1">
      <alignment horizontal="center" vertical="center"/>
    </xf>
    <xf numFmtId="0" fontId="23" fillId="5" borderId="9" xfId="1" applyFont="1" applyFill="1" applyBorder="1" applyAlignment="1">
      <alignment horizontal="center" vertical="center"/>
    </xf>
    <xf numFmtId="0" fontId="23" fillId="5" borderId="2" xfId="1" applyFont="1" applyFill="1" applyBorder="1" applyAlignment="1">
      <alignment horizontal="center" vertical="center"/>
    </xf>
    <xf numFmtId="0" fontId="23" fillId="7" borderId="3" xfId="1" applyFont="1" applyFill="1" applyBorder="1" applyAlignment="1">
      <alignment horizontal="center" vertical="center" wrapText="1"/>
    </xf>
    <xf numFmtId="0" fontId="23" fillId="7" borderId="9" xfId="1" applyFont="1" applyFill="1" applyBorder="1" applyAlignment="1">
      <alignment horizontal="center" vertical="center" wrapText="1"/>
    </xf>
    <xf numFmtId="0" fontId="23" fillId="7" borderId="2" xfId="1" applyFont="1" applyFill="1" applyBorder="1" applyAlignment="1">
      <alignment horizontal="center" vertical="center" wrapText="1"/>
    </xf>
    <xf numFmtId="0" fontId="24" fillId="7" borderId="7" xfId="0" applyFont="1" applyFill="1" applyBorder="1" applyAlignment="1">
      <alignment horizontal="center" vertical="center" textRotation="90" wrapText="1"/>
    </xf>
    <xf numFmtId="0" fontId="24" fillId="7" borderId="4" xfId="0" applyFont="1" applyFill="1" applyBorder="1" applyAlignment="1">
      <alignment horizontal="center" vertical="center" textRotation="90" wrapText="1"/>
    </xf>
    <xf numFmtId="0" fontId="23" fillId="6" borderId="7" xfId="0" applyFont="1" applyFill="1" applyBorder="1" applyAlignment="1">
      <alignment horizontal="center" vertical="center" textRotation="90" wrapText="1"/>
    </xf>
    <xf numFmtId="0" fontId="23" fillId="6" borderId="4" xfId="0" applyFont="1" applyFill="1" applyBorder="1" applyAlignment="1">
      <alignment horizontal="center" vertical="center" textRotation="90" wrapText="1"/>
    </xf>
    <xf numFmtId="0" fontId="25" fillId="7" borderId="7" xfId="1" applyFont="1" applyFill="1" applyBorder="1" applyAlignment="1">
      <alignment horizontal="center" vertical="center" textRotation="90" wrapText="1"/>
    </xf>
    <xf numFmtId="0" fontId="25" fillId="7" borderId="4" xfId="1" applyFont="1" applyFill="1" applyBorder="1" applyAlignment="1">
      <alignment horizontal="center" vertical="center" textRotation="90" wrapText="1"/>
    </xf>
    <xf numFmtId="0" fontId="23" fillId="12" borderId="7" xfId="0" applyFont="1" applyFill="1" applyBorder="1" applyAlignment="1">
      <alignment horizontal="center" vertical="center" wrapText="1"/>
    </xf>
    <xf numFmtId="0" fontId="23" fillId="12" borderId="4" xfId="0" applyFont="1" applyFill="1" applyBorder="1" applyAlignment="1">
      <alignment horizontal="center" vertical="center" wrapText="1"/>
    </xf>
    <xf numFmtId="0" fontId="23" fillId="12" borderId="1" xfId="1" applyFont="1" applyFill="1" applyBorder="1" applyAlignment="1">
      <alignment horizontal="center" vertical="center"/>
    </xf>
    <xf numFmtId="0" fontId="23" fillId="12" borderId="3" xfId="1" applyFont="1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0" fontId="21" fillId="12" borderId="7" xfId="0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center" vertical="center" wrapText="1"/>
    </xf>
  </cellXfs>
  <cellStyles count="60">
    <cellStyle name="Гиперссылка 2" xfId="52"/>
    <cellStyle name="Звичайний_Аркуш1" xfId="15"/>
    <cellStyle name="Обычный" xfId="0" builtinId="0"/>
    <cellStyle name="Обычный 10" xfId="16"/>
    <cellStyle name="Обычный 11" xfId="17"/>
    <cellStyle name="Обычный 12" xfId="18"/>
    <cellStyle name="Обычный 13" xfId="19"/>
    <cellStyle name="Обычный 14" xfId="20"/>
    <cellStyle name="Обычный 15" xfId="21"/>
    <cellStyle name="Обычный 16" xfId="22"/>
    <cellStyle name="Обычный 17" xfId="23"/>
    <cellStyle name="Обычный 18" xfId="14"/>
    <cellStyle name="Обычный 18 2" xfId="48"/>
    <cellStyle name="Обычный 19" xfId="24"/>
    <cellStyle name="Обычный 2" xfId="1"/>
    <cellStyle name="Обычный 2 2" xfId="5"/>
    <cellStyle name="Обычный 2 2 2" xfId="6"/>
    <cellStyle name="Обычный 2 2 3" xfId="47"/>
    <cellStyle name="Обычный 2 3" xfId="7"/>
    <cellStyle name="Обычный 2 4" xfId="8"/>
    <cellStyle name="Обычный 2 5" xfId="25"/>
    <cellStyle name="Обычный 2 5 2" xfId="26"/>
    <cellStyle name="Обычный 2 6" xfId="27"/>
    <cellStyle name="Обычный 2 7" xfId="28"/>
    <cellStyle name="Обычный 2 8" xfId="49"/>
    <cellStyle name="Обычный 20" xfId="29"/>
    <cellStyle name="Обычный 21" xfId="30"/>
    <cellStyle name="Обычный 22" xfId="31"/>
    <cellStyle name="Обычный 23" xfId="32"/>
    <cellStyle name="Обычный 24" xfId="33"/>
    <cellStyle name="Обычный 25" xfId="34"/>
    <cellStyle name="Обычный 26" xfId="35"/>
    <cellStyle name="Обычный 27" xfId="46"/>
    <cellStyle name="Обычный 28" xfId="50"/>
    <cellStyle name="Обычный 29" xfId="51"/>
    <cellStyle name="Обычный 3" xfId="2"/>
    <cellStyle name="Обычный 3 2" xfId="9"/>
    <cellStyle name="Обычный 30" xfId="53"/>
    <cellStyle name="Обычный 30 2" xfId="56"/>
    <cellStyle name="Обычный 31" xfId="54"/>
    <cellStyle name="Обычный 32" xfId="57"/>
    <cellStyle name="Обычный 33" xfId="58"/>
    <cellStyle name="Обычный 34" xfId="59"/>
    <cellStyle name="Обычный 4" xfId="3"/>
    <cellStyle name="Обычный 4 2" xfId="36"/>
    <cellStyle name="Обычный 4 2 2" xfId="37"/>
    <cellStyle name="Обычный 4 3" xfId="38"/>
    <cellStyle name="Обычный 4 4" xfId="55"/>
    <cellStyle name="Обычный 5" xfId="10"/>
    <cellStyle name="Обычный 5 2" xfId="39"/>
    <cellStyle name="Обычный 6" xfId="11"/>
    <cellStyle name="Обычный 6 2" xfId="40"/>
    <cellStyle name="Обычный 7" xfId="41"/>
    <cellStyle name="Обычный 8" xfId="42"/>
    <cellStyle name="Обычный 9" xfId="43"/>
    <cellStyle name="Процентный 2" xfId="12"/>
    <cellStyle name="Процентный 2 2" xfId="13"/>
    <cellStyle name="Тысячи [0]_Лист1 (2)" xfId="44"/>
    <cellStyle name="Тысячи_Лист1 (2)" xfId="45"/>
    <cellStyle name="Финансовый 2" xfId="4"/>
  </cellStyles>
  <dxfs count="0"/>
  <tableStyles count="0" defaultTableStyle="TableStyleMedium9" defaultPivotStyle="PivotStyleLight16"/>
  <colors>
    <mruColors>
      <color rgb="FFFF0066"/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6;&#1050;&#1043;\&#1082;&#1091;&#1096;&#1077;&#1088;\defaul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6;&#1050;&#1043;\&#1082;&#1091;&#1096;&#1077;&#1088;\&#1089;&#1087;&#1077;&#1094;&#1086;&#1076;&#1077;&#1078;&#1076;&#1072;+&#1080;&#1085;&#1074;&#1077;&#1085;&#1090;&#1072;&#1088;&#1100;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6"/>
      <sheetName val="Всього тариф"/>
      <sheetName val="Ремонт"/>
      <sheetName val="Освітлення МЗК"/>
      <sheetName val="Дератиз"/>
      <sheetName val="ТО ВБС"/>
      <sheetName val="Прибирання підвалів"/>
      <sheetName val="Прибирання сходових"/>
      <sheetName val="Прибирання прибудинкової"/>
      <sheetName val="БАЗА"/>
      <sheetName val="начисления в месяц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9">
          <cell r="B39">
            <v>0.7</v>
          </cell>
        </row>
        <row r="41">
          <cell r="B41">
            <v>223.69916666666666</v>
          </cell>
        </row>
        <row r="44">
          <cell r="B44">
            <v>64.3</v>
          </cell>
          <cell r="C44">
            <v>137.18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акладные по АВС"/>
      <sheetName val="накладные по вентканалам"/>
      <sheetName val="хозблок"/>
      <sheetName val="хозблок (2)"/>
      <sheetName val="данные ВПР"/>
      <sheetName val="маляр"/>
      <sheetName val="покрівельник"/>
      <sheetName val="тесляр"/>
      <sheetName val="столяр"/>
      <sheetName val="електромонтер"/>
      <sheetName val="електрогазозварник"/>
      <sheetName val="слюсар-сантех."/>
      <sheetName val="паспортист"/>
      <sheetName val="оператор"/>
      <sheetName val="ОР та АВР спецодяг"/>
      <sheetName val="ОР та АВР інвентар"/>
      <sheetName val="ОР та АВР матеріали"/>
      <sheetName val="дворник "/>
      <sheetName val="прибиральниця сх.кл."/>
      <sheetName val="прибиральниця сл.прим. "/>
      <sheetName val="Лист4"/>
      <sheetName val="Лист7"/>
      <sheetName val="Лист8"/>
      <sheetName val="муляр "/>
      <sheetName val="штукату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B6" t="str">
            <v>Фатух бавовняний з нагрудником</v>
          </cell>
          <cell r="C6">
            <v>12</v>
          </cell>
          <cell r="D6">
            <v>60</v>
          </cell>
        </row>
        <row r="7">
          <cell r="B7" t="str">
            <v>Фартух з водонепроникної тканини</v>
          </cell>
          <cell r="C7">
            <v>12</v>
          </cell>
          <cell r="D7">
            <v>180</v>
          </cell>
        </row>
        <row r="8">
          <cell r="B8" t="str">
            <v>Жилет сигнальний</v>
          </cell>
          <cell r="C8">
            <v>24</v>
          </cell>
          <cell r="D8">
            <v>30</v>
          </cell>
        </row>
        <row r="9">
          <cell r="B9" t="str">
            <v>Плащ-дощовик</v>
          </cell>
          <cell r="C9">
            <v>36</v>
          </cell>
          <cell r="D9">
            <v>27</v>
          </cell>
        </row>
        <row r="10">
          <cell r="B10" t="str">
            <v>Косинка або берет</v>
          </cell>
          <cell r="C10">
            <v>12</v>
          </cell>
          <cell r="D10">
            <v>20</v>
          </cell>
        </row>
        <row r="11">
          <cell r="B11" t="str">
            <v>Халат бавовняний</v>
          </cell>
          <cell r="C11">
            <v>12</v>
          </cell>
          <cell r="D11">
            <v>65</v>
          </cell>
        </row>
        <row r="12">
          <cell r="B12" t="str">
            <v>Костюм бавовняний</v>
          </cell>
          <cell r="C12">
            <v>12</v>
          </cell>
          <cell r="D12">
            <v>160</v>
          </cell>
        </row>
        <row r="13">
          <cell r="B13" t="str">
            <v>Костюм брезентовий</v>
          </cell>
          <cell r="C13">
            <v>12</v>
          </cell>
          <cell r="D13">
            <v>190</v>
          </cell>
        </row>
        <row r="14">
          <cell r="B14" t="str">
            <v>Куртка бавовняна на утеп. підкладці</v>
          </cell>
          <cell r="C14">
            <v>36</v>
          </cell>
          <cell r="D14">
            <v>250</v>
          </cell>
        </row>
        <row r="15">
          <cell r="B15" t="str">
            <v>Штани бавовняні на утеп. підкладці</v>
          </cell>
          <cell r="C15">
            <v>36</v>
          </cell>
          <cell r="D15">
            <v>110</v>
          </cell>
        </row>
        <row r="16">
          <cell r="B16" t="str">
            <v>Штани брезентові</v>
          </cell>
          <cell r="C16">
            <v>12</v>
          </cell>
          <cell r="D16">
            <v>80</v>
          </cell>
        </row>
        <row r="17">
          <cell r="B17" t="str">
            <v>Чоботи, напівчоботі утепл.</v>
          </cell>
          <cell r="C17">
            <v>24</v>
          </cell>
          <cell r="D17">
            <v>190</v>
          </cell>
        </row>
        <row r="18">
          <cell r="B18" t="str">
            <v>Чоботи кирзові</v>
          </cell>
          <cell r="C18">
            <v>12</v>
          </cell>
          <cell r="D18">
            <v>40</v>
          </cell>
        </row>
        <row r="19">
          <cell r="B19" t="str">
            <v>Чоботи гумові</v>
          </cell>
          <cell r="C19">
            <v>12</v>
          </cell>
          <cell r="D19">
            <v>54</v>
          </cell>
        </row>
        <row r="20">
          <cell r="B20" t="str">
            <v>Черевики робочі</v>
          </cell>
          <cell r="C20">
            <v>12</v>
          </cell>
          <cell r="D20">
            <v>230</v>
          </cell>
        </row>
        <row r="21">
          <cell r="B21" t="str">
            <v>Галоші (чоботи) діелектричні</v>
          </cell>
          <cell r="C21">
            <v>12</v>
          </cell>
          <cell r="D21">
            <v>190</v>
          </cell>
        </row>
        <row r="22">
          <cell r="B22" t="str">
            <v>Наколінники брезентові на ваті</v>
          </cell>
          <cell r="C22">
            <v>6</v>
          </cell>
          <cell r="D22">
            <v>30</v>
          </cell>
        </row>
        <row r="23">
          <cell r="B23" t="str">
            <v>Рукавиці брезентові</v>
          </cell>
          <cell r="C23">
            <v>2</v>
          </cell>
          <cell r="D23">
            <v>20</v>
          </cell>
        </row>
        <row r="24">
          <cell r="B24" t="str">
            <v xml:space="preserve">Рукавиці діелектричні </v>
          </cell>
          <cell r="C24">
            <v>6</v>
          </cell>
          <cell r="D24">
            <v>76</v>
          </cell>
        </row>
        <row r="25">
          <cell r="B25" t="str">
            <v>Рукавиці комбіновані</v>
          </cell>
          <cell r="C25">
            <v>2</v>
          </cell>
          <cell r="D25">
            <v>6</v>
          </cell>
        </row>
        <row r="26">
          <cell r="B26" t="str">
            <v>Рукавиці гумові</v>
          </cell>
          <cell r="C26">
            <v>1</v>
          </cell>
          <cell r="D26">
            <v>12</v>
          </cell>
        </row>
        <row r="27">
          <cell r="B27" t="str">
            <v>Перчатки в'яз х/б</v>
          </cell>
          <cell r="C27">
            <v>2</v>
          </cell>
          <cell r="D27">
            <v>6</v>
          </cell>
        </row>
        <row r="28">
          <cell r="B28" t="str">
            <v>Окуляри захисні</v>
          </cell>
          <cell r="C28">
            <v>6</v>
          </cell>
          <cell r="D28">
            <v>35</v>
          </cell>
        </row>
        <row r="29">
          <cell r="B29" t="str">
            <v>Окуляри газозварювальника</v>
          </cell>
          <cell r="C29">
            <v>12</v>
          </cell>
          <cell r="D29">
            <v>96</v>
          </cell>
        </row>
        <row r="30">
          <cell r="B30" t="str">
            <v>Маска електрозварювальника</v>
          </cell>
          <cell r="C30">
            <v>24</v>
          </cell>
          <cell r="D30">
            <v>120</v>
          </cell>
        </row>
        <row r="31">
          <cell r="B31" t="str">
            <v>Респіратор</v>
          </cell>
          <cell r="C31">
            <v>6</v>
          </cell>
          <cell r="D31">
            <v>20</v>
          </cell>
        </row>
        <row r="32">
          <cell r="B32" t="str">
            <v>Каска</v>
          </cell>
          <cell r="C32">
            <v>60</v>
          </cell>
          <cell r="D32">
            <v>30</v>
          </cell>
        </row>
        <row r="33">
          <cell r="B33" t="str">
            <v>Пояс запобіжний</v>
          </cell>
          <cell r="C33">
            <v>6</v>
          </cell>
          <cell r="D33">
            <v>300</v>
          </cell>
        </row>
        <row r="34">
          <cell r="B34" t="str">
            <v>Мило</v>
          </cell>
          <cell r="C34">
            <v>1</v>
          </cell>
          <cell r="D34">
            <v>2.5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151"/>
  <sheetViews>
    <sheetView tabSelected="1" workbookViewId="0">
      <pane xSplit="5" ySplit="5" topLeftCell="F126" activePane="bottomRight" state="frozen"/>
      <selection pane="topRight" activeCell="F1" sqref="F1"/>
      <selection pane="bottomLeft" activeCell="A5" sqref="A5"/>
      <selection pane="bottomRight" activeCell="A2" sqref="A2:U147"/>
    </sheetView>
  </sheetViews>
  <sheetFormatPr defaultRowHeight="15"/>
  <cols>
    <col min="1" max="1" width="5" style="3" customWidth="1"/>
    <col min="2" max="2" width="28.140625" style="3" customWidth="1"/>
    <col min="3" max="3" width="5.7109375" style="3" customWidth="1"/>
    <col min="4" max="4" width="10.7109375" style="3" customWidth="1"/>
    <col min="5" max="6" width="9.5703125" style="3" customWidth="1"/>
    <col min="7" max="8" width="9.7109375" style="3" customWidth="1"/>
    <col min="9" max="9" width="9.5703125" style="3" customWidth="1"/>
    <col min="10" max="10" width="10.7109375" style="3" customWidth="1"/>
    <col min="11" max="11" width="9.140625" style="3" customWidth="1"/>
    <col min="12" max="12" width="10.140625" style="3" customWidth="1"/>
    <col min="13" max="13" width="10.42578125" style="3" customWidth="1"/>
    <col min="14" max="14" width="9.5703125" style="3" customWidth="1"/>
    <col min="15" max="15" width="9.7109375" style="3" customWidth="1"/>
    <col min="16" max="16" width="9.140625" style="3" customWidth="1"/>
    <col min="17" max="17" width="9.85546875" style="3" customWidth="1"/>
    <col min="18" max="18" width="10.5703125" style="3" customWidth="1"/>
    <col min="19" max="19" width="11.140625" style="3" customWidth="1"/>
    <col min="20" max="20" width="10" style="3" customWidth="1"/>
    <col min="21" max="21" width="11.42578125" style="3" customWidth="1"/>
    <col min="22" max="22" width="3.85546875" style="3" customWidth="1"/>
    <col min="23" max="33" width="9.140625" style="3" customWidth="1"/>
    <col min="34" max="34" width="12" style="3" customWidth="1"/>
    <col min="35" max="41" width="9.140625" style="3" customWidth="1"/>
    <col min="42" max="42" width="11.140625" style="3" customWidth="1"/>
    <col min="43" max="43" width="12" style="3" customWidth="1"/>
    <col min="44" max="44" width="9.85546875" style="3" customWidth="1"/>
    <col min="45" max="45" width="9.140625" style="3" customWidth="1"/>
    <col min="46" max="51" width="9.140625" style="3"/>
    <col min="52" max="52" width="13.28515625" style="3" customWidth="1"/>
    <col min="53" max="53" width="12" style="3" customWidth="1"/>
    <col min="54" max="54" width="10.140625" style="3" bestFit="1" customWidth="1"/>
    <col min="55" max="16384" width="9.140625" style="3"/>
  </cols>
  <sheetData>
    <row r="1" spans="1:54">
      <c r="V1" s="2"/>
      <c r="AE1" s="22" t="s">
        <v>95</v>
      </c>
      <c r="AH1" s="22" t="s">
        <v>95</v>
      </c>
    </row>
    <row r="2" spans="1:54" s="16" customFormat="1" ht="16.5" thickBot="1">
      <c r="A2" s="80" t="s">
        <v>81</v>
      </c>
      <c r="B2" s="81"/>
      <c r="C2" s="81"/>
      <c r="D2" s="81"/>
      <c r="E2" s="82"/>
      <c r="F2" s="81"/>
      <c r="G2" s="80"/>
      <c r="H2" s="80"/>
      <c r="I2" s="83"/>
      <c r="J2" s="85" t="s">
        <v>84</v>
      </c>
      <c r="K2" s="85"/>
      <c r="L2" s="85"/>
      <c r="M2" s="85"/>
      <c r="N2" s="82"/>
      <c r="O2" s="84" t="s">
        <v>83</v>
      </c>
      <c r="P2" s="14"/>
      <c r="Q2" s="13"/>
      <c r="R2" s="13"/>
      <c r="S2" s="13"/>
      <c r="T2" s="13"/>
      <c r="U2" s="13"/>
      <c r="V2" s="15"/>
      <c r="AE2" s="17">
        <v>47000</v>
      </c>
      <c r="AH2" s="17">
        <v>46725</v>
      </c>
    </row>
    <row r="3" spans="1:54" s="9" customFormat="1" ht="24" customHeight="1">
      <c r="A3" s="123" t="s">
        <v>85</v>
      </c>
      <c r="B3" s="127" t="s">
        <v>0</v>
      </c>
      <c r="C3" s="127" t="s">
        <v>1</v>
      </c>
      <c r="D3" s="128" t="s">
        <v>2</v>
      </c>
      <c r="E3" s="130" t="s">
        <v>54</v>
      </c>
      <c r="F3" s="132" t="s">
        <v>64</v>
      </c>
      <c r="G3" s="134" t="s">
        <v>68</v>
      </c>
      <c r="H3" s="134" t="s">
        <v>80</v>
      </c>
      <c r="I3" s="136" t="s">
        <v>60</v>
      </c>
      <c r="J3" s="137"/>
      <c r="K3" s="138"/>
      <c r="L3" s="139" t="s">
        <v>89</v>
      </c>
      <c r="M3" s="140"/>
      <c r="N3" s="140"/>
      <c r="O3" s="140"/>
      <c r="P3" s="141"/>
      <c r="Q3" s="142" t="s">
        <v>66</v>
      </c>
      <c r="R3" s="144" t="s">
        <v>82</v>
      </c>
      <c r="S3" s="146" t="s">
        <v>65</v>
      </c>
      <c r="T3" s="146" t="s">
        <v>90</v>
      </c>
      <c r="U3" s="125" t="s">
        <v>5</v>
      </c>
      <c r="V3" s="8"/>
      <c r="W3" s="117" t="s">
        <v>64</v>
      </c>
      <c r="X3" s="119" t="s">
        <v>68</v>
      </c>
      <c r="Y3" s="119" t="s">
        <v>80</v>
      </c>
      <c r="Z3" s="121" t="s">
        <v>60</v>
      </c>
      <c r="AA3" s="121"/>
      <c r="AB3" s="121"/>
      <c r="AC3" s="122" t="s">
        <v>89</v>
      </c>
      <c r="AD3" s="122"/>
      <c r="AE3" s="122"/>
      <c r="AF3" s="122"/>
      <c r="AG3" s="122"/>
      <c r="AH3" s="30" t="s">
        <v>91</v>
      </c>
      <c r="AI3" s="153" t="s">
        <v>96</v>
      </c>
      <c r="AJ3" s="148" t="s">
        <v>80</v>
      </c>
      <c r="AK3" s="148" t="s">
        <v>101</v>
      </c>
      <c r="AL3" s="148" t="s">
        <v>100</v>
      </c>
      <c r="AM3" s="148" t="s">
        <v>107</v>
      </c>
      <c r="AN3" s="148" t="s">
        <v>102</v>
      </c>
      <c r="AO3" s="148" t="s">
        <v>103</v>
      </c>
      <c r="AP3" s="148" t="s">
        <v>104</v>
      </c>
      <c r="AQ3" s="148" t="s">
        <v>105</v>
      </c>
      <c r="AR3" s="148" t="s">
        <v>118</v>
      </c>
      <c r="AS3" s="148" t="s">
        <v>97</v>
      </c>
      <c r="AT3" s="150" t="s">
        <v>93</v>
      </c>
      <c r="AU3" s="150"/>
      <c r="AV3" s="150"/>
      <c r="AW3" s="151" t="s">
        <v>92</v>
      </c>
      <c r="AX3" s="152"/>
      <c r="AY3" s="16"/>
      <c r="AZ3" s="16"/>
      <c r="BA3" s="16"/>
      <c r="BB3" s="16"/>
    </row>
    <row r="4" spans="1:54" s="9" customFormat="1" ht="123.75" customHeight="1">
      <c r="A4" s="124"/>
      <c r="B4" s="127"/>
      <c r="C4" s="127"/>
      <c r="D4" s="129"/>
      <c r="E4" s="131"/>
      <c r="F4" s="133"/>
      <c r="G4" s="135"/>
      <c r="H4" s="135"/>
      <c r="I4" s="10" t="s">
        <v>67</v>
      </c>
      <c r="J4" s="11" t="s">
        <v>61</v>
      </c>
      <c r="K4" s="11" t="s">
        <v>62</v>
      </c>
      <c r="L4" s="12" t="s">
        <v>116</v>
      </c>
      <c r="M4" s="12" t="s">
        <v>117</v>
      </c>
      <c r="N4" s="31" t="s">
        <v>4</v>
      </c>
      <c r="O4" s="31" t="s">
        <v>115</v>
      </c>
      <c r="P4" s="32" t="s">
        <v>87</v>
      </c>
      <c r="Q4" s="143"/>
      <c r="R4" s="145"/>
      <c r="S4" s="147"/>
      <c r="T4" s="147"/>
      <c r="U4" s="126"/>
      <c r="V4" s="8"/>
      <c r="W4" s="118"/>
      <c r="X4" s="120"/>
      <c r="Y4" s="120"/>
      <c r="Z4" s="27" t="s">
        <v>67</v>
      </c>
      <c r="AA4" s="28" t="s">
        <v>61</v>
      </c>
      <c r="AB4" s="28" t="s">
        <v>62</v>
      </c>
      <c r="AC4" s="26" t="s">
        <v>59</v>
      </c>
      <c r="AD4" s="26" t="s">
        <v>63</v>
      </c>
      <c r="AE4" s="18" t="s">
        <v>4</v>
      </c>
      <c r="AF4" s="25" t="s">
        <v>3</v>
      </c>
      <c r="AG4" s="29" t="s">
        <v>87</v>
      </c>
      <c r="AH4" s="21" t="s">
        <v>88</v>
      </c>
      <c r="AI4" s="154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8" t="s">
        <v>67</v>
      </c>
      <c r="AU4" s="19" t="s">
        <v>61</v>
      </c>
      <c r="AV4" s="19" t="s">
        <v>62</v>
      </c>
      <c r="AW4" s="18" t="s">
        <v>94</v>
      </c>
      <c r="AX4" s="20" t="s">
        <v>87</v>
      </c>
    </row>
    <row r="5" spans="1:54" ht="21" customHeight="1">
      <c r="A5" s="4">
        <v>1</v>
      </c>
      <c r="B5" s="1">
        <v>2</v>
      </c>
      <c r="C5" s="1">
        <v>3</v>
      </c>
      <c r="D5" s="5">
        <v>4</v>
      </c>
      <c r="E5" s="6">
        <v>5</v>
      </c>
      <c r="F5" s="7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">
        <v>19</v>
      </c>
      <c r="T5" s="1">
        <v>20</v>
      </c>
      <c r="U5" s="1">
        <v>21</v>
      </c>
      <c r="V5" s="2"/>
      <c r="W5" s="1">
        <v>6</v>
      </c>
      <c r="X5" s="1">
        <v>7</v>
      </c>
      <c r="Y5" s="1">
        <v>8</v>
      </c>
      <c r="Z5" s="1">
        <v>9</v>
      </c>
      <c r="AA5" s="1">
        <v>10</v>
      </c>
      <c r="AB5" s="1">
        <v>11</v>
      </c>
      <c r="AC5" s="1">
        <v>12</v>
      </c>
      <c r="AD5" s="1">
        <v>13</v>
      </c>
      <c r="AE5" s="1">
        <v>14</v>
      </c>
      <c r="AF5" s="1">
        <v>15</v>
      </c>
      <c r="AG5" s="1">
        <v>16</v>
      </c>
      <c r="AH5" s="1">
        <v>17</v>
      </c>
      <c r="AI5" s="23" t="s">
        <v>98</v>
      </c>
      <c r="AJ5" s="23" t="s">
        <v>98</v>
      </c>
      <c r="AK5" s="23" t="s">
        <v>99</v>
      </c>
      <c r="AL5" s="23" t="s">
        <v>99</v>
      </c>
      <c r="AM5" s="23" t="s">
        <v>99</v>
      </c>
      <c r="AN5" s="23" t="s">
        <v>99</v>
      </c>
      <c r="AO5" s="23" t="s">
        <v>99</v>
      </c>
      <c r="AP5" s="23" t="s">
        <v>106</v>
      </c>
      <c r="AQ5" s="23" t="s">
        <v>106</v>
      </c>
      <c r="AR5" s="24" t="s">
        <v>95</v>
      </c>
      <c r="AS5" s="24" t="s">
        <v>95</v>
      </c>
      <c r="AT5" s="24" t="s">
        <v>95</v>
      </c>
      <c r="AU5" s="24" t="s">
        <v>95</v>
      </c>
      <c r="AV5" s="24" t="s">
        <v>95</v>
      </c>
      <c r="AW5" s="24" t="s">
        <v>95</v>
      </c>
      <c r="AX5" s="24" t="s">
        <v>95</v>
      </c>
    </row>
    <row r="6" spans="1:54" ht="15" customHeight="1">
      <c r="A6" s="33">
        <v>1</v>
      </c>
      <c r="B6" s="34" t="s">
        <v>6</v>
      </c>
      <c r="C6" s="35">
        <v>10</v>
      </c>
      <c r="D6" s="36">
        <v>241.1</v>
      </c>
      <c r="E6" s="37">
        <v>88.13</v>
      </c>
      <c r="F6" s="92">
        <f>IF(W6&lt;&gt;0,ROUND($AI$145/($D$145+$E$145-SUMIF(W:W,0,D:D)-SUMIF(W:W,0,E:E))*(D6+E6),3),0)+AR6</f>
        <v>120.79</v>
      </c>
      <c r="G6" s="93">
        <f>AS6</f>
        <v>0</v>
      </c>
      <c r="H6" s="93">
        <f>IF(Y6&lt;&gt;0,ROUND($AJ$145/(SUMIF(Y:Y,1,D:D)+SUMIF(Y:Y,1,E:E))*(D6+E6),2),0)</f>
        <v>0</v>
      </c>
      <c r="I6" s="94">
        <f>IF(Z6&lt;&gt;0,ROUND(($AO$145+$AM$145)/($D$145+$E$145-SUMIF(Z:Z,0,D:D)-SUMIF(Z:Z,0,E:E))*(D6+E6),3),0)+AT6</f>
        <v>52.219000000000001</v>
      </c>
      <c r="J6" s="94">
        <f>IF(AA6&lt;&gt;0,ROUND($AK$145/($D$145+$E$145-SUMIF(AA:AA,0,D:D)-SUMIF(AA:AA,0,E:E))*(D6+E6),3),0)+AU6</f>
        <v>13.193</v>
      </c>
      <c r="K6" s="94">
        <f>IF(AB6&lt;&gt;0,ROUND($AN$145/($D$145+$E$145-SUMIF(AB:AB,0,D:D)-SUMIF(AB:AB,0,E:E))*(D6+E6),3),0)</f>
        <v>12.403</v>
      </c>
      <c r="L6" s="94">
        <f>IF(AD6=0,ROUND($AH$2/$AH$145*AH6,3),0)</f>
        <v>98</v>
      </c>
      <c r="M6" s="95">
        <f t="shared" ref="M6:M37" si="0">IF(AD6&lt;&gt;0,ROUND($AH$2/$AH$145*AH6,3),0)</f>
        <v>0</v>
      </c>
      <c r="N6" s="96">
        <f>IF(AE6&lt;&gt;0,ROUND($AE$2/$AE$145*AE6,3),0)</f>
        <v>0</v>
      </c>
      <c r="O6" s="97">
        <f>AW6</f>
        <v>0</v>
      </c>
      <c r="P6" s="94">
        <f>AX6</f>
        <v>0</v>
      </c>
      <c r="Q6" s="98">
        <f>ROUND($AL$145/($D$145+$E$145)*(D6+E6),3)</f>
        <v>57.137999999999998</v>
      </c>
      <c r="R6" s="99">
        <f>SUM(F6:Q6)</f>
        <v>353.74299999999999</v>
      </c>
      <c r="S6" s="98">
        <f>ROUND($AQ$145/($D$145+$E$145)*(D6+E6),3)</f>
        <v>337.55099999999999</v>
      </c>
      <c r="T6" s="98">
        <f>ROUND($AP$145/($D$145+$E$145)*(D6+E6),3)</f>
        <v>101.539</v>
      </c>
      <c r="U6" s="99">
        <f>SUM(S6:T6)+R6</f>
        <v>792.83299999999997</v>
      </c>
      <c r="V6" s="2"/>
      <c r="W6" s="38">
        <v>1</v>
      </c>
      <c r="X6" s="38">
        <v>0</v>
      </c>
      <c r="Y6" s="38">
        <v>0</v>
      </c>
      <c r="Z6" s="38">
        <v>1</v>
      </c>
      <c r="AA6" s="38">
        <v>1</v>
      </c>
      <c r="AB6" s="38">
        <v>1</v>
      </c>
      <c r="AC6" s="38">
        <v>1</v>
      </c>
      <c r="AD6" s="38">
        <v>0</v>
      </c>
      <c r="AE6" s="38">
        <v>0</v>
      </c>
      <c r="AF6" s="38">
        <v>0</v>
      </c>
      <c r="AG6" s="38">
        <v>1</v>
      </c>
      <c r="AH6" s="39">
        <v>70</v>
      </c>
      <c r="AI6" s="40">
        <v>62689.87</v>
      </c>
      <c r="AJ6" s="40">
        <v>4723</v>
      </c>
      <c r="AK6" s="40">
        <v>6888.2</v>
      </c>
      <c r="AL6" s="40">
        <v>29970</v>
      </c>
      <c r="AM6" s="40">
        <v>5426.12</v>
      </c>
      <c r="AN6" s="40">
        <v>6400.84</v>
      </c>
      <c r="AO6" s="40">
        <v>20370.52</v>
      </c>
      <c r="AP6" s="40">
        <v>35229.78</v>
      </c>
      <c r="AQ6" s="40">
        <v>173878.73</v>
      </c>
      <c r="AR6" s="40"/>
      <c r="AS6" s="41"/>
      <c r="AT6" s="41"/>
      <c r="AU6" s="41"/>
      <c r="AV6" s="41"/>
      <c r="AW6" s="41"/>
      <c r="AX6" s="41"/>
    </row>
    <row r="7" spans="1:54" ht="15" customHeight="1">
      <c r="A7" s="33">
        <v>2</v>
      </c>
      <c r="B7" s="34" t="s">
        <v>6</v>
      </c>
      <c r="C7" s="35">
        <v>8</v>
      </c>
      <c r="D7" s="42">
        <v>281.7</v>
      </c>
      <c r="E7" s="43">
        <v>23</v>
      </c>
      <c r="F7" s="92">
        <f t="shared" ref="F7:F70" si="1">IF(W7&lt;&gt;0,ROUND($AI$145/($D$145+$E$145-SUMIF(W:W,0,D:D)-SUMIF(W:W,0,E:E))*(D7+E7),3),0)+AR7</f>
        <v>111.79</v>
      </c>
      <c r="G7" s="93">
        <f t="shared" ref="G7:G70" si="2">AS7</f>
        <v>0</v>
      </c>
      <c r="H7" s="93">
        <f t="shared" ref="H7:H70" si="3">IF(Y7&lt;&gt;0,ROUND($AJ$145/(SUMIF(Y:Y,1,D:D)+SUMIF(Y:Y,1,E:E))*(D7+E7),2),0)</f>
        <v>0</v>
      </c>
      <c r="I7" s="94">
        <f t="shared" ref="I7:I70" si="4">IF(Z7&lt;&gt;0,ROUND(($AO$145+$AM$145)/($D$145+$E$145-SUMIF(Z:Z,0,D:D)-SUMIF(Z:Z,0,E:E))*(D7+E7),3),0)+AT7</f>
        <v>48.329000000000001</v>
      </c>
      <c r="J7" s="94">
        <f t="shared" ref="J7:J70" si="5">IF(AA7&lt;&gt;0,ROUND($AK$145/($D$145+$E$145-SUMIF(AA:AA,0,D:D)-SUMIF(AA:AA,0,E:E))*(D7+E7),3),0)+AU7</f>
        <v>12.21</v>
      </c>
      <c r="K7" s="94">
        <f t="shared" ref="K7:K70" si="6">IF(AB7&lt;&gt;0,ROUND($AN$145/($D$145+$E$145-SUMIF(AB:AB,0,D:D)-SUMIF(AB:AB,0,E:E))*(D7+E7),3),0)</f>
        <v>11.478999999999999</v>
      </c>
      <c r="L7" s="94">
        <f t="shared" ref="L7:L70" si="7">IF(AD7=0,ROUND($AH$2/$AH$145*AH7,3),0)</f>
        <v>81.2</v>
      </c>
      <c r="M7" s="95">
        <f t="shared" si="0"/>
        <v>0</v>
      </c>
      <c r="N7" s="96">
        <f t="shared" ref="N7:N70" si="8">IF(AE7&lt;&gt;0,ROUND($AE$2/$AE$145*AE7,3),0)</f>
        <v>0</v>
      </c>
      <c r="O7" s="97">
        <f t="shared" ref="O7:O70" si="9">AW7</f>
        <v>0</v>
      </c>
      <c r="P7" s="94">
        <f t="shared" ref="P7:P70" si="10">AX7</f>
        <v>0</v>
      </c>
      <c r="Q7" s="98">
        <f t="shared" ref="Q7:Q70" si="11">ROUND($AL$145/($D$145+$E$145)*(D7+E7),3)</f>
        <v>52.881</v>
      </c>
      <c r="R7" s="99">
        <f t="shared" ref="R7:R70" si="12">SUM(F7:Q7)</f>
        <v>317.88900000000001</v>
      </c>
      <c r="S7" s="98">
        <f t="shared" ref="S7:S70" si="13">ROUND($AQ$145/($D$145+$E$145)*(D7+E7),3)</f>
        <v>312.40100000000001</v>
      </c>
      <c r="T7" s="98">
        <f t="shared" ref="T7:T70" si="14">ROUND($AP$145/($D$145+$E$145)*(D7+E7),3)</f>
        <v>93.974000000000004</v>
      </c>
      <c r="U7" s="99">
        <f t="shared" ref="U7:U70" si="15">SUM(S7:T7)+R7</f>
        <v>724.26400000000001</v>
      </c>
      <c r="V7" s="2"/>
      <c r="W7" s="38">
        <v>1</v>
      </c>
      <c r="X7" s="38">
        <v>0</v>
      </c>
      <c r="Y7" s="38">
        <v>0</v>
      </c>
      <c r="Z7" s="38">
        <v>1</v>
      </c>
      <c r="AA7" s="38">
        <v>1</v>
      </c>
      <c r="AB7" s="38">
        <v>1</v>
      </c>
      <c r="AC7" s="38">
        <v>1</v>
      </c>
      <c r="AD7" s="38">
        <v>0</v>
      </c>
      <c r="AE7" s="38">
        <v>0</v>
      </c>
      <c r="AF7" s="38">
        <v>0</v>
      </c>
      <c r="AG7" s="38">
        <v>1</v>
      </c>
      <c r="AH7" s="39">
        <v>58</v>
      </c>
      <c r="AI7" s="40">
        <v>12455.38</v>
      </c>
      <c r="AJ7" s="40">
        <v>1039.06</v>
      </c>
      <c r="AK7" s="40">
        <v>1515.4</v>
      </c>
      <c r="AL7" s="40">
        <v>6593.4</v>
      </c>
      <c r="AM7" s="40">
        <v>1193.75</v>
      </c>
      <c r="AN7" s="40">
        <v>1408.18</v>
      </c>
      <c r="AO7" s="40">
        <v>4481.5200000000004</v>
      </c>
      <c r="AP7" s="40">
        <v>7103.67</v>
      </c>
      <c r="AQ7" s="40">
        <v>33692.43</v>
      </c>
      <c r="AR7" s="40"/>
      <c r="AS7" s="41"/>
      <c r="AT7" s="41"/>
      <c r="AU7" s="41"/>
      <c r="AV7" s="41"/>
      <c r="AW7" s="41"/>
      <c r="AX7" s="41"/>
    </row>
    <row r="8" spans="1:54" ht="15" customHeight="1">
      <c r="A8" s="33">
        <v>3</v>
      </c>
      <c r="B8" s="34" t="s">
        <v>7</v>
      </c>
      <c r="C8" s="35">
        <v>6</v>
      </c>
      <c r="D8" s="42">
        <v>3944.34</v>
      </c>
      <c r="E8" s="43"/>
      <c r="F8" s="92">
        <f t="shared" si="1"/>
        <v>1511.6156874999999</v>
      </c>
      <c r="G8" s="100">
        <f t="shared" si="2"/>
        <v>0</v>
      </c>
      <c r="H8" s="93">
        <f t="shared" si="3"/>
        <v>0</v>
      </c>
      <c r="I8" s="94">
        <f t="shared" si="4"/>
        <v>625.61400000000003</v>
      </c>
      <c r="J8" s="94">
        <f t="shared" si="5"/>
        <v>158.05600000000001</v>
      </c>
      <c r="K8" s="94">
        <f t="shared" si="6"/>
        <v>148.59100000000001</v>
      </c>
      <c r="L8" s="94">
        <f t="shared" si="7"/>
        <v>1026.2</v>
      </c>
      <c r="M8" s="95">
        <f t="shared" si="0"/>
        <v>0</v>
      </c>
      <c r="N8" s="96">
        <f t="shared" si="8"/>
        <v>0</v>
      </c>
      <c r="O8" s="94">
        <f t="shared" si="9"/>
        <v>0</v>
      </c>
      <c r="P8" s="94">
        <f t="shared" si="10"/>
        <v>0</v>
      </c>
      <c r="Q8" s="98">
        <f t="shared" si="11"/>
        <v>684.548</v>
      </c>
      <c r="R8" s="99">
        <f t="shared" si="12"/>
        <v>4154.6246874999997</v>
      </c>
      <c r="S8" s="98">
        <f t="shared" si="13"/>
        <v>4044.0309999999999</v>
      </c>
      <c r="T8" s="98">
        <f t="shared" si="14"/>
        <v>1216.489</v>
      </c>
      <c r="U8" s="99">
        <f t="shared" si="15"/>
        <v>9415.1446875000001</v>
      </c>
      <c r="V8" s="2"/>
      <c r="W8" s="38">
        <v>1</v>
      </c>
      <c r="X8" s="38">
        <v>1</v>
      </c>
      <c r="Y8" s="38">
        <v>0</v>
      </c>
      <c r="Z8" s="38">
        <v>1</v>
      </c>
      <c r="AA8" s="38">
        <v>1</v>
      </c>
      <c r="AB8" s="38">
        <v>1</v>
      </c>
      <c r="AC8" s="38">
        <v>1</v>
      </c>
      <c r="AD8" s="38">
        <v>0</v>
      </c>
      <c r="AE8" s="38">
        <v>0</v>
      </c>
      <c r="AF8" s="38">
        <v>1</v>
      </c>
      <c r="AG8" s="38">
        <v>1</v>
      </c>
      <c r="AH8" s="44">
        <v>733</v>
      </c>
      <c r="AI8" s="40">
        <v>5162.22</v>
      </c>
      <c r="AJ8" s="40">
        <v>319.27</v>
      </c>
      <c r="AK8" s="40">
        <v>465.64</v>
      </c>
      <c r="AL8" s="40">
        <v>1909.25</v>
      </c>
      <c r="AM8" s="40">
        <v>428.12</v>
      </c>
      <c r="AN8" s="40">
        <v>432.7</v>
      </c>
      <c r="AO8" s="40">
        <v>2301.06</v>
      </c>
      <c r="AP8" s="40">
        <v>10873.41</v>
      </c>
      <c r="AQ8" s="40">
        <v>113.05</v>
      </c>
      <c r="AR8" s="40">
        <v>64.489687500000002</v>
      </c>
      <c r="AS8" s="41"/>
      <c r="AT8" s="41"/>
      <c r="AU8" s="41"/>
      <c r="AV8" s="41"/>
      <c r="AW8" s="41"/>
      <c r="AX8" s="41"/>
    </row>
    <row r="9" spans="1:54" ht="15" customHeight="1">
      <c r="A9" s="33">
        <v>4</v>
      </c>
      <c r="B9" s="34" t="s">
        <v>9</v>
      </c>
      <c r="C9" s="35">
        <v>12</v>
      </c>
      <c r="D9" s="42">
        <v>98.4</v>
      </c>
      <c r="E9" s="43">
        <v>71.53</v>
      </c>
      <c r="F9" s="92">
        <f t="shared" si="1"/>
        <v>62.344999999999999</v>
      </c>
      <c r="G9" s="93">
        <f t="shared" si="2"/>
        <v>0</v>
      </c>
      <c r="H9" s="93">
        <f t="shared" si="3"/>
        <v>0</v>
      </c>
      <c r="I9" s="94">
        <f t="shared" si="4"/>
        <v>26.952999999999999</v>
      </c>
      <c r="J9" s="94">
        <f t="shared" si="5"/>
        <v>6.8090000000000002</v>
      </c>
      <c r="K9" s="94">
        <f t="shared" si="6"/>
        <v>6.4020000000000001</v>
      </c>
      <c r="L9" s="94">
        <f t="shared" si="7"/>
        <v>0</v>
      </c>
      <c r="M9" s="95">
        <f t="shared" si="0"/>
        <v>0</v>
      </c>
      <c r="N9" s="96">
        <f t="shared" si="8"/>
        <v>0</v>
      </c>
      <c r="O9" s="97">
        <f t="shared" si="9"/>
        <v>0</v>
      </c>
      <c r="P9" s="94">
        <f t="shared" si="10"/>
        <v>0</v>
      </c>
      <c r="Q9" s="98">
        <f t="shared" si="11"/>
        <v>29.492000000000001</v>
      </c>
      <c r="R9" s="99">
        <f t="shared" si="12"/>
        <v>132.001</v>
      </c>
      <c r="S9" s="98">
        <f t="shared" si="13"/>
        <v>174.22499999999999</v>
      </c>
      <c r="T9" s="98">
        <f t="shared" si="14"/>
        <v>52.408999999999999</v>
      </c>
      <c r="U9" s="99">
        <f t="shared" si="15"/>
        <v>358.63499999999999</v>
      </c>
      <c r="V9" s="2"/>
      <c r="W9" s="38">
        <v>1</v>
      </c>
      <c r="X9" s="38">
        <v>0</v>
      </c>
      <c r="Y9" s="38">
        <v>0</v>
      </c>
      <c r="Z9" s="38">
        <v>1</v>
      </c>
      <c r="AA9" s="38">
        <v>1</v>
      </c>
      <c r="AB9" s="38">
        <v>1</v>
      </c>
      <c r="AC9" s="38">
        <v>1</v>
      </c>
      <c r="AD9" s="38">
        <v>0</v>
      </c>
      <c r="AE9" s="38">
        <v>0</v>
      </c>
      <c r="AF9" s="38">
        <v>0</v>
      </c>
      <c r="AG9" s="38">
        <v>1</v>
      </c>
      <c r="AH9" s="44">
        <v>0</v>
      </c>
      <c r="AI9" s="40">
        <v>1028.54</v>
      </c>
      <c r="AJ9" s="40">
        <v>70.239999999999995</v>
      </c>
      <c r="AK9" s="40">
        <v>102.44</v>
      </c>
      <c r="AL9" s="40">
        <v>420.04</v>
      </c>
      <c r="AM9" s="40">
        <v>94.19</v>
      </c>
      <c r="AN9" s="40">
        <v>95.19</v>
      </c>
      <c r="AO9" s="40">
        <v>506.24</v>
      </c>
      <c r="AP9" s="40">
        <v>320</v>
      </c>
      <c r="AQ9" s="40">
        <v>19089.98</v>
      </c>
      <c r="AR9" s="40"/>
      <c r="AS9" s="41"/>
      <c r="AT9" s="41"/>
      <c r="AU9" s="41"/>
      <c r="AV9" s="41"/>
      <c r="AW9" s="41"/>
      <c r="AX9" s="41"/>
    </row>
    <row r="10" spans="1:54" ht="15" customHeight="1">
      <c r="A10" s="33">
        <v>5</v>
      </c>
      <c r="B10" s="34" t="s">
        <v>9</v>
      </c>
      <c r="C10" s="45">
        <v>5</v>
      </c>
      <c r="D10" s="42">
        <v>1092.01</v>
      </c>
      <c r="E10" s="43">
        <v>279.89999999999998</v>
      </c>
      <c r="F10" s="92">
        <f t="shared" si="1"/>
        <v>503.33499999999998</v>
      </c>
      <c r="G10" s="100">
        <f t="shared" si="2"/>
        <v>0</v>
      </c>
      <c r="H10" s="93">
        <f t="shared" si="3"/>
        <v>0</v>
      </c>
      <c r="I10" s="94">
        <f t="shared" si="4"/>
        <v>217.6</v>
      </c>
      <c r="J10" s="94">
        <f t="shared" si="5"/>
        <v>54.975000000000001</v>
      </c>
      <c r="K10" s="94">
        <f t="shared" si="6"/>
        <v>51.683</v>
      </c>
      <c r="L10" s="94">
        <f t="shared" si="7"/>
        <v>984.2</v>
      </c>
      <c r="M10" s="95">
        <f t="shared" si="0"/>
        <v>0</v>
      </c>
      <c r="N10" s="96">
        <f t="shared" si="8"/>
        <v>0</v>
      </c>
      <c r="O10" s="94">
        <f t="shared" si="9"/>
        <v>0</v>
      </c>
      <c r="P10" s="94">
        <f t="shared" si="10"/>
        <v>0</v>
      </c>
      <c r="Q10" s="98">
        <f t="shared" si="11"/>
        <v>238.09800000000001</v>
      </c>
      <c r="R10" s="99">
        <f t="shared" si="12"/>
        <v>2049.8910000000001</v>
      </c>
      <c r="S10" s="98">
        <f t="shared" si="13"/>
        <v>1406.5840000000001</v>
      </c>
      <c r="T10" s="98">
        <f t="shared" si="14"/>
        <v>423.11599999999999</v>
      </c>
      <c r="U10" s="99">
        <f t="shared" si="15"/>
        <v>3879.5910000000003</v>
      </c>
      <c r="V10" s="2"/>
      <c r="W10" s="38">
        <v>1</v>
      </c>
      <c r="X10" s="38">
        <v>1</v>
      </c>
      <c r="Y10" s="38">
        <v>0</v>
      </c>
      <c r="Z10" s="38">
        <v>1</v>
      </c>
      <c r="AA10" s="38">
        <v>1</v>
      </c>
      <c r="AB10" s="38">
        <v>1</v>
      </c>
      <c r="AC10" s="38">
        <v>1</v>
      </c>
      <c r="AD10" s="38">
        <v>0</v>
      </c>
      <c r="AE10" s="38">
        <v>0</v>
      </c>
      <c r="AF10" s="38">
        <v>1</v>
      </c>
      <c r="AG10" s="38">
        <v>1</v>
      </c>
      <c r="AH10" s="44">
        <v>703</v>
      </c>
      <c r="AI10" s="41"/>
      <c r="AJ10" s="41"/>
      <c r="AK10" s="41"/>
      <c r="AL10" s="41"/>
      <c r="AM10" s="41"/>
      <c r="AN10" s="41"/>
      <c r="AO10" s="41"/>
      <c r="AP10" s="40">
        <v>9698.31</v>
      </c>
      <c r="AQ10" s="40">
        <v>827.4</v>
      </c>
      <c r="AR10" s="40"/>
      <c r="AS10" s="41"/>
      <c r="AT10" s="41"/>
      <c r="AU10" s="41"/>
      <c r="AV10" s="41"/>
      <c r="AW10" s="41"/>
      <c r="AX10" s="41"/>
    </row>
    <row r="11" spans="1:54" ht="15" customHeight="1">
      <c r="A11" s="33">
        <v>6</v>
      </c>
      <c r="B11" s="34" t="s">
        <v>10</v>
      </c>
      <c r="C11" s="35">
        <v>1</v>
      </c>
      <c r="D11" s="42">
        <v>3643.42</v>
      </c>
      <c r="E11" s="43">
        <v>31.4</v>
      </c>
      <c r="F11" s="92">
        <f t="shared" si="1"/>
        <v>1412.7316874999999</v>
      </c>
      <c r="G11" s="100">
        <f t="shared" si="2"/>
        <v>0</v>
      </c>
      <c r="H11" s="93">
        <f t="shared" si="3"/>
        <v>0</v>
      </c>
      <c r="I11" s="94">
        <f t="shared" si="4"/>
        <v>582.86599999999999</v>
      </c>
      <c r="J11" s="94">
        <f t="shared" si="5"/>
        <v>241.256</v>
      </c>
      <c r="K11" s="94">
        <f t="shared" si="6"/>
        <v>138.43799999999999</v>
      </c>
      <c r="L11" s="94">
        <f t="shared" si="7"/>
        <v>1390.2</v>
      </c>
      <c r="M11" s="95">
        <f t="shared" si="0"/>
        <v>0</v>
      </c>
      <c r="N11" s="96">
        <f t="shared" si="8"/>
        <v>0</v>
      </c>
      <c r="O11" s="94">
        <f t="shared" si="9"/>
        <v>0</v>
      </c>
      <c r="P11" s="94">
        <f t="shared" si="10"/>
        <v>0</v>
      </c>
      <c r="Q11" s="98">
        <f t="shared" si="11"/>
        <v>637.77200000000005</v>
      </c>
      <c r="R11" s="99">
        <f t="shared" si="12"/>
        <v>4403.2636874999998</v>
      </c>
      <c r="S11" s="98">
        <f t="shared" si="13"/>
        <v>3767.6990000000001</v>
      </c>
      <c r="T11" s="98">
        <f t="shared" si="14"/>
        <v>1133.366</v>
      </c>
      <c r="U11" s="99">
        <f t="shared" si="15"/>
        <v>9304.3286875000013</v>
      </c>
      <c r="V11" s="2"/>
      <c r="W11" s="38">
        <v>1</v>
      </c>
      <c r="X11" s="38">
        <v>1</v>
      </c>
      <c r="Y11" s="38">
        <v>0</v>
      </c>
      <c r="Z11" s="38">
        <v>1</v>
      </c>
      <c r="AA11" s="38">
        <v>1</v>
      </c>
      <c r="AB11" s="38">
        <v>1</v>
      </c>
      <c r="AC11" s="38">
        <v>1</v>
      </c>
      <c r="AD11" s="38">
        <v>0</v>
      </c>
      <c r="AE11" s="38">
        <v>0</v>
      </c>
      <c r="AF11" s="38">
        <v>1</v>
      </c>
      <c r="AG11" s="38">
        <v>1</v>
      </c>
      <c r="AH11" s="39">
        <v>993</v>
      </c>
      <c r="AI11" s="41"/>
      <c r="AJ11" s="41"/>
      <c r="AK11" s="41"/>
      <c r="AL11" s="41"/>
      <c r="AM11" s="41"/>
      <c r="AN11" s="41"/>
      <c r="AO11" s="41"/>
      <c r="AP11" s="40">
        <v>2105.5</v>
      </c>
      <c r="AQ11" s="40">
        <v>297.52</v>
      </c>
      <c r="AR11" s="40">
        <v>64.489687500000002</v>
      </c>
      <c r="AS11" s="41"/>
      <c r="AT11" s="46"/>
      <c r="AU11" s="114">
        <v>94</v>
      </c>
      <c r="AV11" s="41"/>
      <c r="AW11" s="41"/>
      <c r="AX11" s="41"/>
    </row>
    <row r="12" spans="1:54" s="55" customFormat="1" ht="15" customHeight="1">
      <c r="A12" s="47">
        <v>7</v>
      </c>
      <c r="B12" s="48" t="s">
        <v>69</v>
      </c>
      <c r="C12" s="49">
        <v>5</v>
      </c>
      <c r="D12" s="50">
        <v>8209.7099999999991</v>
      </c>
      <c r="E12" s="51"/>
      <c r="F12" s="101">
        <f t="shared" si="1"/>
        <v>3012.0329999999999</v>
      </c>
      <c r="G12" s="101">
        <f t="shared" si="2"/>
        <v>0</v>
      </c>
      <c r="H12" s="101">
        <f t="shared" si="3"/>
        <v>0</v>
      </c>
      <c r="I12" s="102">
        <f t="shared" si="4"/>
        <v>1302.1469999999999</v>
      </c>
      <c r="J12" s="102">
        <f t="shared" si="5"/>
        <v>328.976</v>
      </c>
      <c r="K12" s="102">
        <f t="shared" si="6"/>
        <v>309.27600000000001</v>
      </c>
      <c r="L12" s="102">
        <f t="shared" si="7"/>
        <v>0</v>
      </c>
      <c r="M12" s="102">
        <f t="shared" si="0"/>
        <v>0</v>
      </c>
      <c r="N12" s="103">
        <f t="shared" si="8"/>
        <v>6714.2860000000001</v>
      </c>
      <c r="O12" s="102">
        <f t="shared" si="9"/>
        <v>0</v>
      </c>
      <c r="P12" s="102">
        <f t="shared" si="10"/>
        <v>0</v>
      </c>
      <c r="Q12" s="104">
        <f t="shared" si="11"/>
        <v>1424.8109999999999</v>
      </c>
      <c r="R12" s="105">
        <f t="shared" si="12"/>
        <v>13091.529</v>
      </c>
      <c r="S12" s="104">
        <f t="shared" si="13"/>
        <v>8417.2060000000001</v>
      </c>
      <c r="T12" s="104">
        <f t="shared" si="14"/>
        <v>2531.989</v>
      </c>
      <c r="U12" s="105">
        <f t="shared" si="15"/>
        <v>24040.724000000002</v>
      </c>
      <c r="V12" s="2"/>
      <c r="W12" s="52">
        <v>1</v>
      </c>
      <c r="X12" s="52">
        <v>1</v>
      </c>
      <c r="Y12" s="52">
        <v>0</v>
      </c>
      <c r="Z12" s="52">
        <v>1</v>
      </c>
      <c r="AA12" s="52">
        <v>1</v>
      </c>
      <c r="AB12" s="52">
        <v>1</v>
      </c>
      <c r="AC12" s="52">
        <v>0</v>
      </c>
      <c r="AD12" s="52">
        <v>1</v>
      </c>
      <c r="AE12" s="52">
        <v>1</v>
      </c>
      <c r="AF12" s="52">
        <v>1</v>
      </c>
      <c r="AG12" s="52">
        <v>1</v>
      </c>
      <c r="AH12" s="53">
        <v>0</v>
      </c>
      <c r="AI12" s="54"/>
      <c r="AJ12" s="54"/>
      <c r="AK12" s="54"/>
      <c r="AL12" s="54"/>
      <c r="AM12" s="54"/>
      <c r="AN12" s="54"/>
      <c r="AO12" s="54"/>
      <c r="AP12" s="40">
        <v>2451.25</v>
      </c>
      <c r="AQ12" s="40">
        <v>1658.67</v>
      </c>
      <c r="AR12" s="40"/>
      <c r="AS12" s="54"/>
      <c r="AT12" s="54"/>
      <c r="AU12" s="54"/>
      <c r="AV12" s="54"/>
      <c r="AW12" s="54"/>
      <c r="AX12" s="54"/>
    </row>
    <row r="13" spans="1:54" s="55" customFormat="1" ht="15" customHeight="1">
      <c r="A13" s="47">
        <v>7</v>
      </c>
      <c r="B13" s="48" t="s">
        <v>70</v>
      </c>
      <c r="C13" s="49">
        <v>5</v>
      </c>
      <c r="D13" s="50">
        <v>941.5</v>
      </c>
      <c r="E13" s="51"/>
      <c r="F13" s="101">
        <f t="shared" si="1"/>
        <v>409.91368749999998</v>
      </c>
      <c r="G13" s="101">
        <f t="shared" si="2"/>
        <v>0</v>
      </c>
      <c r="H13" s="101">
        <f t="shared" si="3"/>
        <v>1333.67</v>
      </c>
      <c r="I13" s="102">
        <f t="shared" si="4"/>
        <v>149.33199999999999</v>
      </c>
      <c r="J13" s="102">
        <f t="shared" si="5"/>
        <v>83.727000000000004</v>
      </c>
      <c r="K13" s="102">
        <f t="shared" si="6"/>
        <v>35.468000000000004</v>
      </c>
      <c r="L13" s="102">
        <f t="shared" si="7"/>
        <v>2370.1999999999998</v>
      </c>
      <c r="M13" s="102">
        <f t="shared" si="0"/>
        <v>0</v>
      </c>
      <c r="N13" s="103">
        <f t="shared" si="8"/>
        <v>0</v>
      </c>
      <c r="O13" s="102">
        <f t="shared" si="9"/>
        <v>0</v>
      </c>
      <c r="P13" s="102">
        <f t="shared" si="10"/>
        <v>0</v>
      </c>
      <c r="Q13" s="104">
        <f t="shared" si="11"/>
        <v>163.399</v>
      </c>
      <c r="R13" s="105">
        <f t="shared" si="12"/>
        <v>4545.7096874999997</v>
      </c>
      <c r="S13" s="104">
        <f t="shared" si="13"/>
        <v>965.29600000000005</v>
      </c>
      <c r="T13" s="104">
        <f t="shared" si="14"/>
        <v>290.37200000000001</v>
      </c>
      <c r="U13" s="105">
        <f t="shared" si="15"/>
        <v>5801.3776875000003</v>
      </c>
      <c r="V13" s="2"/>
      <c r="W13" s="52">
        <v>1</v>
      </c>
      <c r="X13" s="52">
        <v>1</v>
      </c>
      <c r="Y13" s="52">
        <v>1</v>
      </c>
      <c r="Z13" s="52">
        <v>1</v>
      </c>
      <c r="AA13" s="52">
        <v>1</v>
      </c>
      <c r="AB13" s="52">
        <v>1</v>
      </c>
      <c r="AC13" s="52">
        <v>1</v>
      </c>
      <c r="AD13" s="52">
        <v>0</v>
      </c>
      <c r="AE13" s="52">
        <v>0</v>
      </c>
      <c r="AF13" s="52">
        <v>1</v>
      </c>
      <c r="AG13" s="52">
        <v>1</v>
      </c>
      <c r="AH13" s="53">
        <v>1693</v>
      </c>
      <c r="AI13" s="54"/>
      <c r="AJ13" s="54"/>
      <c r="AK13" s="54"/>
      <c r="AL13" s="54"/>
      <c r="AM13" s="54"/>
      <c r="AN13" s="54"/>
      <c r="AO13" s="54"/>
      <c r="AP13" s="56">
        <v>1333.12</v>
      </c>
      <c r="AQ13" s="40">
        <v>204.5</v>
      </c>
      <c r="AR13" s="40">
        <v>64.489687500000002</v>
      </c>
      <c r="AS13" s="54"/>
      <c r="AT13" s="54"/>
      <c r="AU13" s="115">
        <v>46</v>
      </c>
      <c r="AV13" s="54"/>
      <c r="AW13" s="54"/>
      <c r="AX13" s="54"/>
    </row>
    <row r="14" spans="1:54" ht="15" customHeight="1">
      <c r="A14" s="33">
        <v>8</v>
      </c>
      <c r="B14" s="34" t="s">
        <v>39</v>
      </c>
      <c r="C14" s="35">
        <v>2</v>
      </c>
      <c r="D14" s="42">
        <v>3359.7</v>
      </c>
      <c r="E14" s="43">
        <v>152.80000000000001</v>
      </c>
      <c r="F14" s="92">
        <f t="shared" si="1"/>
        <v>1288.6890000000001</v>
      </c>
      <c r="G14" s="100">
        <f t="shared" si="2"/>
        <v>0</v>
      </c>
      <c r="H14" s="93">
        <f t="shared" si="3"/>
        <v>0</v>
      </c>
      <c r="I14" s="94">
        <f t="shared" si="4"/>
        <v>557.12</v>
      </c>
      <c r="J14" s="94">
        <f t="shared" si="5"/>
        <v>140.751</v>
      </c>
      <c r="K14" s="94">
        <f t="shared" si="6"/>
        <v>132.32300000000001</v>
      </c>
      <c r="L14" s="94">
        <f t="shared" si="7"/>
        <v>4.2</v>
      </c>
      <c r="M14" s="95">
        <f t="shared" si="0"/>
        <v>0</v>
      </c>
      <c r="N14" s="96">
        <f t="shared" si="8"/>
        <v>0</v>
      </c>
      <c r="O14" s="94">
        <f t="shared" si="9"/>
        <v>0</v>
      </c>
      <c r="P14" s="94">
        <f t="shared" si="10"/>
        <v>0</v>
      </c>
      <c r="Q14" s="98">
        <f t="shared" si="11"/>
        <v>609.601</v>
      </c>
      <c r="R14" s="99">
        <f t="shared" si="12"/>
        <v>2732.6840000000002</v>
      </c>
      <c r="S14" s="98">
        <f t="shared" si="13"/>
        <v>3601.2759999999998</v>
      </c>
      <c r="T14" s="98">
        <f t="shared" si="14"/>
        <v>1083.3040000000001</v>
      </c>
      <c r="U14" s="99">
        <f t="shared" si="15"/>
        <v>7417.2640000000001</v>
      </c>
      <c r="V14" s="2"/>
      <c r="W14" s="38">
        <v>1</v>
      </c>
      <c r="X14" s="38">
        <v>1</v>
      </c>
      <c r="Y14" s="38">
        <v>0</v>
      </c>
      <c r="Z14" s="38">
        <v>1</v>
      </c>
      <c r="AA14" s="38">
        <v>1</v>
      </c>
      <c r="AB14" s="38">
        <v>1</v>
      </c>
      <c r="AC14" s="38">
        <v>1</v>
      </c>
      <c r="AD14" s="38">
        <v>0</v>
      </c>
      <c r="AE14" s="38">
        <v>0</v>
      </c>
      <c r="AF14" s="38">
        <v>1</v>
      </c>
      <c r="AG14" s="38">
        <v>1</v>
      </c>
      <c r="AH14" s="44">
        <v>3</v>
      </c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</row>
    <row r="15" spans="1:54" ht="15" customHeight="1">
      <c r="A15" s="33">
        <v>9</v>
      </c>
      <c r="B15" s="34" t="s">
        <v>39</v>
      </c>
      <c r="C15" s="35">
        <v>3</v>
      </c>
      <c r="D15" s="42">
        <v>106.24</v>
      </c>
      <c r="E15" s="43"/>
      <c r="F15" s="106">
        <f t="shared" si="1"/>
        <v>0</v>
      </c>
      <c r="G15" s="93">
        <f t="shared" si="2"/>
        <v>0</v>
      </c>
      <c r="H15" s="93">
        <f t="shared" si="3"/>
        <v>0</v>
      </c>
      <c r="I15" s="97">
        <f t="shared" si="4"/>
        <v>0</v>
      </c>
      <c r="J15" s="94">
        <f t="shared" si="5"/>
        <v>4.2569999999999997</v>
      </c>
      <c r="K15" s="97">
        <f t="shared" si="6"/>
        <v>0</v>
      </c>
      <c r="L15" s="94">
        <f t="shared" si="7"/>
        <v>2.8</v>
      </c>
      <c r="M15" s="95">
        <f t="shared" si="0"/>
        <v>0</v>
      </c>
      <c r="N15" s="96">
        <f t="shared" si="8"/>
        <v>0</v>
      </c>
      <c r="O15" s="97">
        <f t="shared" si="9"/>
        <v>0</v>
      </c>
      <c r="P15" s="94">
        <f t="shared" si="10"/>
        <v>0</v>
      </c>
      <c r="Q15" s="98">
        <f t="shared" si="11"/>
        <v>18.437999999999999</v>
      </c>
      <c r="R15" s="99">
        <f t="shared" si="12"/>
        <v>25.494999999999997</v>
      </c>
      <c r="S15" s="98">
        <f t="shared" si="13"/>
        <v>108.925</v>
      </c>
      <c r="T15" s="98">
        <f t="shared" si="14"/>
        <v>32.765999999999998</v>
      </c>
      <c r="U15" s="99">
        <f t="shared" si="15"/>
        <v>167.18600000000001</v>
      </c>
      <c r="V15" s="2"/>
      <c r="W15" s="38">
        <v>0</v>
      </c>
      <c r="X15" s="38">
        <v>0</v>
      </c>
      <c r="Y15" s="38">
        <v>0</v>
      </c>
      <c r="Z15" s="38">
        <v>0</v>
      </c>
      <c r="AA15" s="38">
        <v>1</v>
      </c>
      <c r="AB15" s="38">
        <v>0</v>
      </c>
      <c r="AC15" s="38">
        <v>1</v>
      </c>
      <c r="AD15" s="38">
        <v>0</v>
      </c>
      <c r="AE15" s="38">
        <v>0</v>
      </c>
      <c r="AF15" s="38">
        <v>0</v>
      </c>
      <c r="AG15" s="38">
        <v>0</v>
      </c>
      <c r="AH15" s="44">
        <v>2</v>
      </c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</row>
    <row r="16" spans="1:54" ht="15" customHeight="1">
      <c r="A16" s="33">
        <v>10</v>
      </c>
      <c r="B16" s="34" t="s">
        <v>39</v>
      </c>
      <c r="C16" s="35">
        <v>51</v>
      </c>
      <c r="D16" s="42">
        <v>2156.77</v>
      </c>
      <c r="E16" s="43"/>
      <c r="F16" s="92">
        <f t="shared" si="1"/>
        <v>855.77968749999991</v>
      </c>
      <c r="G16" s="100">
        <f t="shared" si="2"/>
        <v>0</v>
      </c>
      <c r="H16" s="93">
        <f t="shared" si="3"/>
        <v>0</v>
      </c>
      <c r="I16" s="94">
        <f t="shared" si="4"/>
        <v>342.08699999999999</v>
      </c>
      <c r="J16" s="94">
        <f t="shared" si="5"/>
        <v>86.424999999999997</v>
      </c>
      <c r="K16" s="94">
        <f t="shared" si="6"/>
        <v>81.25</v>
      </c>
      <c r="L16" s="94">
        <f t="shared" si="7"/>
        <v>306.60000000000002</v>
      </c>
      <c r="M16" s="95">
        <f t="shared" si="0"/>
        <v>0</v>
      </c>
      <c r="N16" s="96">
        <f t="shared" si="8"/>
        <v>0</v>
      </c>
      <c r="O16" s="94">
        <f t="shared" si="9"/>
        <v>0</v>
      </c>
      <c r="P16" s="94">
        <f t="shared" si="10"/>
        <v>0</v>
      </c>
      <c r="Q16" s="98">
        <f t="shared" si="11"/>
        <v>374.31200000000001</v>
      </c>
      <c r="R16" s="99">
        <f t="shared" si="12"/>
        <v>2046.4536874999999</v>
      </c>
      <c r="S16" s="98">
        <f t="shared" si="13"/>
        <v>2211.2809999999999</v>
      </c>
      <c r="T16" s="98">
        <f t="shared" si="14"/>
        <v>665.178</v>
      </c>
      <c r="U16" s="99">
        <f t="shared" si="15"/>
        <v>4922.9126875000002</v>
      </c>
      <c r="V16" s="2"/>
      <c r="W16" s="38">
        <v>1</v>
      </c>
      <c r="X16" s="38">
        <v>1</v>
      </c>
      <c r="Y16" s="38">
        <v>0</v>
      </c>
      <c r="Z16" s="38">
        <v>1</v>
      </c>
      <c r="AA16" s="38">
        <v>1</v>
      </c>
      <c r="AB16" s="38">
        <v>1</v>
      </c>
      <c r="AC16" s="38">
        <v>1</v>
      </c>
      <c r="AD16" s="38">
        <v>0</v>
      </c>
      <c r="AE16" s="38">
        <v>0</v>
      </c>
      <c r="AF16" s="38">
        <v>1</v>
      </c>
      <c r="AG16" s="38">
        <v>1</v>
      </c>
      <c r="AH16" s="39">
        <v>219</v>
      </c>
      <c r="AI16" s="41"/>
      <c r="AJ16" s="41"/>
      <c r="AK16" s="41"/>
      <c r="AL16" s="41"/>
      <c r="AM16" s="41"/>
      <c r="AN16" s="41"/>
      <c r="AO16" s="41"/>
      <c r="AP16" s="41"/>
      <c r="AQ16" s="41"/>
      <c r="AR16" s="41">
        <v>64.489687500000002</v>
      </c>
      <c r="AS16" s="41"/>
      <c r="AT16" s="41"/>
      <c r="AU16" s="41"/>
      <c r="AV16" s="41"/>
      <c r="AW16" s="41"/>
      <c r="AX16" s="41"/>
    </row>
    <row r="17" spans="1:50" ht="15" customHeight="1">
      <c r="A17" s="33">
        <v>11</v>
      </c>
      <c r="B17" s="34" t="s">
        <v>39</v>
      </c>
      <c r="C17" s="35">
        <v>53</v>
      </c>
      <c r="D17" s="42">
        <v>2211.1</v>
      </c>
      <c r="E17" s="43"/>
      <c r="F17" s="92">
        <f t="shared" si="1"/>
        <v>875.7126874999999</v>
      </c>
      <c r="G17" s="100">
        <f t="shared" si="2"/>
        <v>0</v>
      </c>
      <c r="H17" s="93">
        <f t="shared" si="3"/>
        <v>0</v>
      </c>
      <c r="I17" s="94">
        <f t="shared" si="4"/>
        <v>350.70400000000001</v>
      </c>
      <c r="J17" s="94">
        <f t="shared" si="5"/>
        <v>88.602000000000004</v>
      </c>
      <c r="K17" s="94">
        <f t="shared" si="6"/>
        <v>83.296999999999997</v>
      </c>
      <c r="L17" s="94">
        <f t="shared" si="7"/>
        <v>77</v>
      </c>
      <c r="M17" s="95">
        <f t="shared" si="0"/>
        <v>0</v>
      </c>
      <c r="N17" s="96">
        <f t="shared" si="8"/>
        <v>0</v>
      </c>
      <c r="O17" s="94">
        <f t="shared" si="9"/>
        <v>0</v>
      </c>
      <c r="P17" s="94">
        <f t="shared" si="10"/>
        <v>0</v>
      </c>
      <c r="Q17" s="98">
        <f t="shared" si="11"/>
        <v>383.74099999999999</v>
      </c>
      <c r="R17" s="99">
        <f t="shared" si="12"/>
        <v>1859.0566875</v>
      </c>
      <c r="S17" s="98">
        <f t="shared" si="13"/>
        <v>2266.9839999999999</v>
      </c>
      <c r="T17" s="98">
        <f t="shared" si="14"/>
        <v>681.93399999999997</v>
      </c>
      <c r="U17" s="99">
        <f t="shared" si="15"/>
        <v>4807.9746875000001</v>
      </c>
      <c r="V17" s="2"/>
      <c r="W17" s="38">
        <v>1</v>
      </c>
      <c r="X17" s="38">
        <v>1</v>
      </c>
      <c r="Y17" s="38">
        <v>0</v>
      </c>
      <c r="Z17" s="38">
        <v>1</v>
      </c>
      <c r="AA17" s="38">
        <v>1</v>
      </c>
      <c r="AB17" s="38">
        <v>1</v>
      </c>
      <c r="AC17" s="38">
        <v>1</v>
      </c>
      <c r="AD17" s="38">
        <v>0</v>
      </c>
      <c r="AE17" s="38">
        <v>0</v>
      </c>
      <c r="AF17" s="38">
        <v>1</v>
      </c>
      <c r="AG17" s="38">
        <v>1</v>
      </c>
      <c r="AH17" s="39">
        <v>55</v>
      </c>
      <c r="AI17" s="41"/>
      <c r="AJ17" s="41"/>
      <c r="AK17" s="41"/>
      <c r="AL17" s="41"/>
      <c r="AM17" s="41"/>
      <c r="AN17" s="41"/>
      <c r="AO17" s="41"/>
      <c r="AP17" s="41"/>
      <c r="AQ17" s="41"/>
      <c r="AR17" s="41">
        <v>64.489687500000002</v>
      </c>
      <c r="AS17" s="41"/>
      <c r="AT17" s="41"/>
      <c r="AU17" s="41"/>
      <c r="AV17" s="41"/>
      <c r="AW17" s="41"/>
      <c r="AX17" s="41"/>
    </row>
    <row r="18" spans="1:50" ht="15" customHeight="1">
      <c r="A18" s="33">
        <v>12</v>
      </c>
      <c r="B18" s="34" t="s">
        <v>39</v>
      </c>
      <c r="C18" s="35">
        <v>67</v>
      </c>
      <c r="D18" s="42">
        <v>1817.1</v>
      </c>
      <c r="E18" s="43">
        <v>89.7</v>
      </c>
      <c r="F18" s="92">
        <f t="shared" si="1"/>
        <v>699.57899999999995</v>
      </c>
      <c r="G18" s="100">
        <f t="shared" si="2"/>
        <v>0</v>
      </c>
      <c r="H18" s="93">
        <f t="shared" si="3"/>
        <v>0</v>
      </c>
      <c r="I18" s="94">
        <f t="shared" si="4"/>
        <v>302.43900000000002</v>
      </c>
      <c r="J18" s="94">
        <f t="shared" si="5"/>
        <v>76.408000000000001</v>
      </c>
      <c r="K18" s="94">
        <f t="shared" si="6"/>
        <v>71.832999999999998</v>
      </c>
      <c r="L18" s="94">
        <f t="shared" si="7"/>
        <v>212.8</v>
      </c>
      <c r="M18" s="95">
        <f t="shared" si="0"/>
        <v>0</v>
      </c>
      <c r="N18" s="96">
        <f t="shared" si="8"/>
        <v>0</v>
      </c>
      <c r="O18" s="94">
        <f t="shared" si="9"/>
        <v>0</v>
      </c>
      <c r="P18" s="94">
        <f t="shared" si="10"/>
        <v>0</v>
      </c>
      <c r="Q18" s="98">
        <f t="shared" si="11"/>
        <v>330.92899999999997</v>
      </c>
      <c r="R18" s="99">
        <f t="shared" si="12"/>
        <v>1693.9879999999998</v>
      </c>
      <c r="S18" s="98">
        <f t="shared" si="13"/>
        <v>1954.9929999999999</v>
      </c>
      <c r="T18" s="98">
        <f t="shared" si="14"/>
        <v>588.08399999999995</v>
      </c>
      <c r="U18" s="99">
        <f t="shared" si="15"/>
        <v>4237.0649999999996</v>
      </c>
      <c r="V18" s="2"/>
      <c r="W18" s="38">
        <v>1</v>
      </c>
      <c r="X18" s="38">
        <v>1</v>
      </c>
      <c r="Y18" s="38">
        <v>0</v>
      </c>
      <c r="Z18" s="38">
        <v>1</v>
      </c>
      <c r="AA18" s="38">
        <v>1</v>
      </c>
      <c r="AB18" s="38">
        <v>1</v>
      </c>
      <c r="AC18" s="38">
        <v>1</v>
      </c>
      <c r="AD18" s="38">
        <v>0</v>
      </c>
      <c r="AE18" s="38">
        <v>0</v>
      </c>
      <c r="AF18" s="38">
        <v>1</v>
      </c>
      <c r="AG18" s="38">
        <v>1</v>
      </c>
      <c r="AH18" s="39">
        <v>152</v>
      </c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</row>
    <row r="19" spans="1:50" ht="15" customHeight="1">
      <c r="A19" s="33">
        <v>13</v>
      </c>
      <c r="B19" s="34" t="s">
        <v>11</v>
      </c>
      <c r="C19" s="35" t="s">
        <v>12</v>
      </c>
      <c r="D19" s="42">
        <v>2043</v>
      </c>
      <c r="E19" s="43">
        <v>65</v>
      </c>
      <c r="F19" s="92">
        <f t="shared" si="1"/>
        <v>773.39700000000005</v>
      </c>
      <c r="G19" s="100">
        <f t="shared" si="2"/>
        <v>0</v>
      </c>
      <c r="H19" s="93">
        <f t="shared" si="3"/>
        <v>0</v>
      </c>
      <c r="I19" s="94">
        <f t="shared" si="4"/>
        <v>334.351</v>
      </c>
      <c r="J19" s="94">
        <f t="shared" si="5"/>
        <v>84.471000000000004</v>
      </c>
      <c r="K19" s="94">
        <f t="shared" si="6"/>
        <v>79.412999999999997</v>
      </c>
      <c r="L19" s="94">
        <f t="shared" si="7"/>
        <v>603.4</v>
      </c>
      <c r="M19" s="95">
        <f t="shared" si="0"/>
        <v>0</v>
      </c>
      <c r="N19" s="96">
        <f t="shared" si="8"/>
        <v>0</v>
      </c>
      <c r="O19" s="94">
        <f t="shared" si="9"/>
        <v>0</v>
      </c>
      <c r="P19" s="94">
        <f t="shared" si="10"/>
        <v>0</v>
      </c>
      <c r="Q19" s="98">
        <f t="shared" si="11"/>
        <v>365.84699999999998</v>
      </c>
      <c r="R19" s="99">
        <f t="shared" si="12"/>
        <v>2240.8789999999999</v>
      </c>
      <c r="S19" s="98">
        <f t="shared" si="13"/>
        <v>2161.279</v>
      </c>
      <c r="T19" s="98">
        <f t="shared" si="14"/>
        <v>650.13699999999994</v>
      </c>
      <c r="U19" s="99">
        <f t="shared" si="15"/>
        <v>5052.2950000000001</v>
      </c>
      <c r="V19" s="2"/>
      <c r="W19" s="38">
        <v>1</v>
      </c>
      <c r="X19" s="38">
        <v>1</v>
      </c>
      <c r="Y19" s="38">
        <v>0</v>
      </c>
      <c r="Z19" s="38">
        <v>1</v>
      </c>
      <c r="AA19" s="38">
        <v>1</v>
      </c>
      <c r="AB19" s="38">
        <v>1</v>
      </c>
      <c r="AC19" s="38">
        <v>1</v>
      </c>
      <c r="AD19" s="38">
        <v>0</v>
      </c>
      <c r="AE19" s="38">
        <v>0</v>
      </c>
      <c r="AF19" s="38">
        <v>1</v>
      </c>
      <c r="AG19" s="38">
        <v>1</v>
      </c>
      <c r="AH19" s="44">
        <v>431</v>
      </c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</row>
    <row r="20" spans="1:50" ht="15" customHeight="1">
      <c r="A20" s="33">
        <v>14</v>
      </c>
      <c r="B20" s="34" t="s">
        <v>11</v>
      </c>
      <c r="C20" s="35">
        <v>8</v>
      </c>
      <c r="D20" s="42">
        <v>504.28</v>
      </c>
      <c r="E20" s="43"/>
      <c r="F20" s="92">
        <f t="shared" si="1"/>
        <v>185.01400000000001</v>
      </c>
      <c r="G20" s="100">
        <f t="shared" si="2"/>
        <v>0</v>
      </c>
      <c r="H20" s="93">
        <f t="shared" si="3"/>
        <v>0</v>
      </c>
      <c r="I20" s="94">
        <f t="shared" si="4"/>
        <v>79.983999999999995</v>
      </c>
      <c r="J20" s="94">
        <f t="shared" si="5"/>
        <v>20.207000000000001</v>
      </c>
      <c r="K20" s="94">
        <f t="shared" si="6"/>
        <v>18.997</v>
      </c>
      <c r="L20" s="94">
        <f t="shared" si="7"/>
        <v>58.8</v>
      </c>
      <c r="M20" s="95">
        <f t="shared" si="0"/>
        <v>0</v>
      </c>
      <c r="N20" s="96">
        <f t="shared" si="8"/>
        <v>0</v>
      </c>
      <c r="O20" s="94">
        <f t="shared" si="9"/>
        <v>0</v>
      </c>
      <c r="P20" s="94">
        <f t="shared" si="10"/>
        <v>0</v>
      </c>
      <c r="Q20" s="98">
        <f t="shared" si="11"/>
        <v>87.519000000000005</v>
      </c>
      <c r="R20" s="99">
        <f t="shared" si="12"/>
        <v>450.52100000000002</v>
      </c>
      <c r="S20" s="98">
        <f t="shared" si="13"/>
        <v>517.02499999999998</v>
      </c>
      <c r="T20" s="98">
        <f t="shared" si="14"/>
        <v>155.52699999999999</v>
      </c>
      <c r="U20" s="99">
        <f t="shared" si="15"/>
        <v>1123.0729999999999</v>
      </c>
      <c r="V20" s="2"/>
      <c r="W20" s="38">
        <v>1</v>
      </c>
      <c r="X20" s="38">
        <v>1</v>
      </c>
      <c r="Y20" s="38">
        <v>0</v>
      </c>
      <c r="Z20" s="38">
        <v>1</v>
      </c>
      <c r="AA20" s="38">
        <v>1</v>
      </c>
      <c r="AB20" s="38">
        <v>1</v>
      </c>
      <c r="AC20" s="38">
        <v>1</v>
      </c>
      <c r="AD20" s="38">
        <v>0</v>
      </c>
      <c r="AE20" s="38">
        <v>0</v>
      </c>
      <c r="AF20" s="38">
        <v>1</v>
      </c>
      <c r="AG20" s="38">
        <v>1</v>
      </c>
      <c r="AH20" s="44">
        <v>42</v>
      </c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</row>
    <row r="21" spans="1:50" ht="15" customHeight="1">
      <c r="A21" s="33">
        <v>15</v>
      </c>
      <c r="B21" s="34" t="s">
        <v>13</v>
      </c>
      <c r="C21" s="35">
        <v>22</v>
      </c>
      <c r="D21" s="42">
        <v>484.2</v>
      </c>
      <c r="E21" s="43"/>
      <c r="F21" s="106">
        <f t="shared" si="1"/>
        <v>0</v>
      </c>
      <c r="G21" s="93">
        <f t="shared" si="2"/>
        <v>0</v>
      </c>
      <c r="H21" s="93">
        <f t="shared" si="3"/>
        <v>0</v>
      </c>
      <c r="I21" s="94">
        <f t="shared" si="4"/>
        <v>76.799000000000007</v>
      </c>
      <c r="J21" s="94">
        <f t="shared" si="5"/>
        <v>19.402999999999999</v>
      </c>
      <c r="K21" s="97">
        <f t="shared" si="6"/>
        <v>0</v>
      </c>
      <c r="L21" s="94">
        <f t="shared" si="7"/>
        <v>25.2</v>
      </c>
      <c r="M21" s="95">
        <f t="shared" si="0"/>
        <v>0</v>
      </c>
      <c r="N21" s="96">
        <f t="shared" si="8"/>
        <v>0</v>
      </c>
      <c r="O21" s="97">
        <f t="shared" si="9"/>
        <v>0</v>
      </c>
      <c r="P21" s="94">
        <f t="shared" si="10"/>
        <v>0</v>
      </c>
      <c r="Q21" s="98">
        <f t="shared" si="11"/>
        <v>84.034000000000006</v>
      </c>
      <c r="R21" s="99">
        <f t="shared" si="12"/>
        <v>205.43600000000001</v>
      </c>
      <c r="S21" s="98">
        <f t="shared" si="13"/>
        <v>496.43799999999999</v>
      </c>
      <c r="T21" s="98">
        <f t="shared" si="14"/>
        <v>149.334</v>
      </c>
      <c r="U21" s="99">
        <f t="shared" si="15"/>
        <v>851.20799999999997</v>
      </c>
      <c r="V21" s="2"/>
      <c r="W21" s="38">
        <v>0</v>
      </c>
      <c r="X21" s="38">
        <v>0</v>
      </c>
      <c r="Y21" s="38">
        <v>0</v>
      </c>
      <c r="Z21" s="38">
        <v>1</v>
      </c>
      <c r="AA21" s="38">
        <v>1</v>
      </c>
      <c r="AB21" s="38">
        <v>0</v>
      </c>
      <c r="AC21" s="38">
        <v>1</v>
      </c>
      <c r="AD21" s="38">
        <v>0</v>
      </c>
      <c r="AE21" s="38">
        <v>0</v>
      </c>
      <c r="AF21" s="38">
        <v>0</v>
      </c>
      <c r="AG21" s="38">
        <v>0</v>
      </c>
      <c r="AH21" s="39">
        <v>18</v>
      </c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</row>
    <row r="22" spans="1:50" ht="15" customHeight="1">
      <c r="A22" s="33">
        <v>16</v>
      </c>
      <c r="B22" s="34" t="s">
        <v>13</v>
      </c>
      <c r="C22" s="35">
        <v>24</v>
      </c>
      <c r="D22" s="42">
        <v>470.1</v>
      </c>
      <c r="E22" s="43"/>
      <c r="F22" s="106">
        <f t="shared" si="1"/>
        <v>0</v>
      </c>
      <c r="G22" s="93">
        <f t="shared" si="2"/>
        <v>0</v>
      </c>
      <c r="H22" s="93">
        <f t="shared" si="3"/>
        <v>0</v>
      </c>
      <c r="I22" s="94">
        <f t="shared" si="4"/>
        <v>74.563000000000002</v>
      </c>
      <c r="J22" s="94">
        <f t="shared" si="5"/>
        <v>65.837999999999994</v>
      </c>
      <c r="K22" s="97">
        <f t="shared" si="6"/>
        <v>0</v>
      </c>
      <c r="L22" s="94">
        <f t="shared" si="7"/>
        <v>16.8</v>
      </c>
      <c r="M22" s="95">
        <f t="shared" si="0"/>
        <v>0</v>
      </c>
      <c r="N22" s="96">
        <f t="shared" si="8"/>
        <v>0</v>
      </c>
      <c r="O22" s="97">
        <f t="shared" si="9"/>
        <v>0</v>
      </c>
      <c r="P22" s="94">
        <f t="shared" si="10"/>
        <v>0</v>
      </c>
      <c r="Q22" s="98">
        <f t="shared" si="11"/>
        <v>81.587000000000003</v>
      </c>
      <c r="R22" s="99">
        <f t="shared" si="12"/>
        <v>238.78800000000001</v>
      </c>
      <c r="S22" s="98">
        <f t="shared" si="13"/>
        <v>481.98200000000003</v>
      </c>
      <c r="T22" s="98">
        <f t="shared" si="14"/>
        <v>144.98500000000001</v>
      </c>
      <c r="U22" s="99">
        <f t="shared" si="15"/>
        <v>865.75500000000011</v>
      </c>
      <c r="V22" s="2"/>
      <c r="W22" s="38">
        <v>0</v>
      </c>
      <c r="X22" s="38">
        <v>0</v>
      </c>
      <c r="Y22" s="38">
        <v>0</v>
      </c>
      <c r="Z22" s="38">
        <v>1</v>
      </c>
      <c r="AA22" s="38">
        <v>1</v>
      </c>
      <c r="AB22" s="38">
        <v>0</v>
      </c>
      <c r="AC22" s="38">
        <v>1</v>
      </c>
      <c r="AD22" s="38">
        <v>0</v>
      </c>
      <c r="AE22" s="38">
        <v>0</v>
      </c>
      <c r="AF22" s="38">
        <v>0</v>
      </c>
      <c r="AG22" s="38">
        <v>0</v>
      </c>
      <c r="AH22" s="44">
        <v>12</v>
      </c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114">
        <v>47</v>
      </c>
      <c r="AV22" s="41"/>
      <c r="AW22" s="41"/>
      <c r="AX22" s="41"/>
    </row>
    <row r="23" spans="1:50" ht="15" customHeight="1">
      <c r="A23" s="33">
        <v>17</v>
      </c>
      <c r="B23" s="34" t="s">
        <v>14</v>
      </c>
      <c r="C23" s="35">
        <v>14</v>
      </c>
      <c r="D23" s="42">
        <v>881.1</v>
      </c>
      <c r="E23" s="43"/>
      <c r="F23" s="92">
        <f t="shared" si="1"/>
        <v>323.26400000000001</v>
      </c>
      <c r="G23" s="100">
        <f t="shared" si="2"/>
        <v>0</v>
      </c>
      <c r="H23" s="93">
        <f t="shared" si="3"/>
        <v>0</v>
      </c>
      <c r="I23" s="94">
        <f t="shared" si="4"/>
        <v>139.75200000000001</v>
      </c>
      <c r="J23" s="94">
        <f t="shared" si="5"/>
        <v>35.307000000000002</v>
      </c>
      <c r="K23" s="94">
        <f t="shared" si="6"/>
        <v>33.192999999999998</v>
      </c>
      <c r="L23" s="94">
        <f t="shared" si="7"/>
        <v>116.2</v>
      </c>
      <c r="M23" s="95">
        <f t="shared" si="0"/>
        <v>0</v>
      </c>
      <c r="N23" s="96">
        <f t="shared" si="8"/>
        <v>0</v>
      </c>
      <c r="O23" s="94">
        <f t="shared" si="9"/>
        <v>0</v>
      </c>
      <c r="P23" s="94">
        <f t="shared" si="10"/>
        <v>0</v>
      </c>
      <c r="Q23" s="98">
        <f t="shared" si="11"/>
        <v>152.917</v>
      </c>
      <c r="R23" s="99">
        <f t="shared" si="12"/>
        <v>800.63300000000015</v>
      </c>
      <c r="S23" s="98">
        <f t="shared" si="13"/>
        <v>903.36900000000003</v>
      </c>
      <c r="T23" s="98">
        <f t="shared" si="14"/>
        <v>271.74299999999999</v>
      </c>
      <c r="U23" s="99">
        <f t="shared" si="15"/>
        <v>1975.7450000000003</v>
      </c>
      <c r="V23" s="2"/>
      <c r="W23" s="38">
        <v>1</v>
      </c>
      <c r="X23" s="38">
        <v>1</v>
      </c>
      <c r="Y23" s="38">
        <v>0</v>
      </c>
      <c r="Z23" s="38">
        <v>1</v>
      </c>
      <c r="AA23" s="38">
        <v>1</v>
      </c>
      <c r="AB23" s="38">
        <v>1</v>
      </c>
      <c r="AC23" s="38">
        <v>1</v>
      </c>
      <c r="AD23" s="38">
        <v>0</v>
      </c>
      <c r="AE23" s="38">
        <v>0</v>
      </c>
      <c r="AF23" s="38">
        <v>1</v>
      </c>
      <c r="AG23" s="38">
        <v>1</v>
      </c>
      <c r="AH23" s="39">
        <v>83</v>
      </c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</row>
    <row r="24" spans="1:50" ht="15" customHeight="1">
      <c r="A24" s="33">
        <v>18</v>
      </c>
      <c r="B24" s="34" t="s">
        <v>15</v>
      </c>
      <c r="C24" s="35">
        <v>21</v>
      </c>
      <c r="D24" s="42">
        <v>247.2</v>
      </c>
      <c r="E24" s="43"/>
      <c r="F24" s="106">
        <f t="shared" si="1"/>
        <v>0</v>
      </c>
      <c r="G24" s="93">
        <f t="shared" si="2"/>
        <v>0</v>
      </c>
      <c r="H24" s="93">
        <f t="shared" si="3"/>
        <v>0</v>
      </c>
      <c r="I24" s="97">
        <f t="shared" si="4"/>
        <v>0</v>
      </c>
      <c r="J24" s="94">
        <f t="shared" si="5"/>
        <v>9.9060000000000006</v>
      </c>
      <c r="K24" s="94">
        <f t="shared" si="6"/>
        <v>9.3130000000000006</v>
      </c>
      <c r="L24" s="94">
        <f t="shared" si="7"/>
        <v>2.8</v>
      </c>
      <c r="M24" s="95">
        <f t="shared" si="0"/>
        <v>0</v>
      </c>
      <c r="N24" s="96">
        <f t="shared" si="8"/>
        <v>0</v>
      </c>
      <c r="O24" s="97">
        <f t="shared" si="9"/>
        <v>0</v>
      </c>
      <c r="P24" s="94">
        <f t="shared" si="10"/>
        <v>0</v>
      </c>
      <c r="Q24" s="98">
        <f t="shared" si="11"/>
        <v>42.902000000000001</v>
      </c>
      <c r="R24" s="99">
        <f t="shared" si="12"/>
        <v>64.921000000000006</v>
      </c>
      <c r="S24" s="98">
        <f t="shared" si="13"/>
        <v>253.44800000000001</v>
      </c>
      <c r="T24" s="98">
        <f t="shared" si="14"/>
        <v>76.239999999999995</v>
      </c>
      <c r="U24" s="99">
        <f t="shared" si="15"/>
        <v>394.60899999999998</v>
      </c>
      <c r="V24" s="2"/>
      <c r="W24" s="38">
        <v>0</v>
      </c>
      <c r="X24" s="38">
        <v>0</v>
      </c>
      <c r="Y24" s="38">
        <v>0</v>
      </c>
      <c r="Z24" s="38">
        <v>0</v>
      </c>
      <c r="AA24" s="38">
        <v>1</v>
      </c>
      <c r="AB24" s="38">
        <v>1</v>
      </c>
      <c r="AC24" s="38">
        <v>1</v>
      </c>
      <c r="AD24" s="38">
        <v>0</v>
      </c>
      <c r="AE24" s="38">
        <v>0</v>
      </c>
      <c r="AF24" s="38">
        <v>0</v>
      </c>
      <c r="AG24" s="38">
        <v>1</v>
      </c>
      <c r="AH24" s="44">
        <v>2</v>
      </c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</row>
    <row r="25" spans="1:50" ht="15" customHeight="1">
      <c r="A25" s="33">
        <v>19</v>
      </c>
      <c r="B25" s="34" t="s">
        <v>15</v>
      </c>
      <c r="C25" s="35">
        <v>3</v>
      </c>
      <c r="D25" s="42">
        <v>2970.9</v>
      </c>
      <c r="E25" s="43">
        <v>519.20000000000005</v>
      </c>
      <c r="F25" s="92">
        <f t="shared" si="1"/>
        <v>1280.471</v>
      </c>
      <c r="G25" s="100">
        <f t="shared" si="2"/>
        <v>0</v>
      </c>
      <c r="H25" s="93">
        <f t="shared" si="3"/>
        <v>0</v>
      </c>
      <c r="I25" s="94">
        <f t="shared" si="4"/>
        <v>553.56700000000001</v>
      </c>
      <c r="J25" s="94">
        <f t="shared" si="5"/>
        <v>139.85400000000001</v>
      </c>
      <c r="K25" s="94">
        <f t="shared" si="6"/>
        <v>131.47900000000001</v>
      </c>
      <c r="L25" s="94">
        <f t="shared" si="7"/>
        <v>824.6</v>
      </c>
      <c r="M25" s="95">
        <f t="shared" si="0"/>
        <v>0</v>
      </c>
      <c r="N25" s="96">
        <f t="shared" si="8"/>
        <v>0</v>
      </c>
      <c r="O25" s="94">
        <f t="shared" si="9"/>
        <v>0</v>
      </c>
      <c r="P25" s="94">
        <f t="shared" si="10"/>
        <v>0</v>
      </c>
      <c r="Q25" s="98">
        <f t="shared" si="11"/>
        <v>605.71299999999997</v>
      </c>
      <c r="R25" s="99">
        <f t="shared" si="12"/>
        <v>3535.6840000000002</v>
      </c>
      <c r="S25" s="98">
        <f t="shared" si="13"/>
        <v>3578.31</v>
      </c>
      <c r="T25" s="98">
        <f t="shared" si="14"/>
        <v>1076.395</v>
      </c>
      <c r="U25" s="99">
        <f t="shared" si="15"/>
        <v>8190.3890000000001</v>
      </c>
      <c r="V25" s="2"/>
      <c r="W25" s="38">
        <v>1</v>
      </c>
      <c r="X25" s="38">
        <v>1</v>
      </c>
      <c r="Y25" s="38">
        <v>0</v>
      </c>
      <c r="Z25" s="38">
        <v>1</v>
      </c>
      <c r="AA25" s="38">
        <v>1</v>
      </c>
      <c r="AB25" s="38">
        <v>1</v>
      </c>
      <c r="AC25" s="38">
        <v>1</v>
      </c>
      <c r="AD25" s="38">
        <v>0</v>
      </c>
      <c r="AE25" s="38">
        <v>0</v>
      </c>
      <c r="AF25" s="38">
        <v>1</v>
      </c>
      <c r="AG25" s="38">
        <v>1</v>
      </c>
      <c r="AH25" s="44">
        <v>589</v>
      </c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</row>
    <row r="26" spans="1:50" ht="15" customHeight="1">
      <c r="A26" s="33">
        <v>20</v>
      </c>
      <c r="B26" s="34" t="s">
        <v>15</v>
      </c>
      <c r="C26" s="35">
        <v>4</v>
      </c>
      <c r="D26" s="42">
        <v>1448.1</v>
      </c>
      <c r="E26" s="43">
        <v>84.9</v>
      </c>
      <c r="F26" s="92">
        <f t="shared" si="1"/>
        <v>562.43700000000001</v>
      </c>
      <c r="G26" s="100">
        <f t="shared" si="2"/>
        <v>0</v>
      </c>
      <c r="H26" s="93">
        <f t="shared" si="3"/>
        <v>0</v>
      </c>
      <c r="I26" s="94">
        <f t="shared" si="4"/>
        <v>243.15</v>
      </c>
      <c r="J26" s="94">
        <f t="shared" si="5"/>
        <v>61.43</v>
      </c>
      <c r="K26" s="94">
        <f t="shared" si="6"/>
        <v>57.750999999999998</v>
      </c>
      <c r="L26" s="94">
        <f t="shared" si="7"/>
        <v>243.6</v>
      </c>
      <c r="M26" s="95">
        <f t="shared" si="0"/>
        <v>0</v>
      </c>
      <c r="N26" s="96">
        <f t="shared" si="8"/>
        <v>0</v>
      </c>
      <c r="O26" s="94">
        <f t="shared" si="9"/>
        <v>0</v>
      </c>
      <c r="P26" s="94">
        <f t="shared" si="10"/>
        <v>0</v>
      </c>
      <c r="Q26" s="98">
        <f t="shared" si="11"/>
        <v>266.05500000000001</v>
      </c>
      <c r="R26" s="99">
        <f t="shared" si="12"/>
        <v>1434.423</v>
      </c>
      <c r="S26" s="98">
        <f t="shared" si="13"/>
        <v>1571.7460000000001</v>
      </c>
      <c r="T26" s="98">
        <f t="shared" si="14"/>
        <v>472.79899999999998</v>
      </c>
      <c r="U26" s="99">
        <f t="shared" si="15"/>
        <v>3478.9679999999998</v>
      </c>
      <c r="V26" s="2"/>
      <c r="W26" s="38">
        <v>1</v>
      </c>
      <c r="X26" s="38">
        <v>1</v>
      </c>
      <c r="Y26" s="38">
        <v>0</v>
      </c>
      <c r="Z26" s="38">
        <v>1</v>
      </c>
      <c r="AA26" s="38">
        <v>1</v>
      </c>
      <c r="AB26" s="38">
        <v>1</v>
      </c>
      <c r="AC26" s="38">
        <v>1</v>
      </c>
      <c r="AD26" s="38">
        <v>0</v>
      </c>
      <c r="AE26" s="38">
        <v>0</v>
      </c>
      <c r="AF26" s="38">
        <v>1</v>
      </c>
      <c r="AG26" s="38">
        <v>1</v>
      </c>
      <c r="AH26" s="44">
        <v>174</v>
      </c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</row>
    <row r="27" spans="1:50" ht="15" customHeight="1">
      <c r="A27" s="33">
        <v>21</v>
      </c>
      <c r="B27" s="34" t="s">
        <v>16</v>
      </c>
      <c r="C27" s="35">
        <v>7</v>
      </c>
      <c r="D27" s="42">
        <v>4887.67</v>
      </c>
      <c r="E27" s="43"/>
      <c r="F27" s="92">
        <f t="shared" si="1"/>
        <v>1793.221</v>
      </c>
      <c r="G27" s="100">
        <f t="shared" si="2"/>
        <v>0</v>
      </c>
      <c r="H27" s="93">
        <f t="shared" si="3"/>
        <v>0</v>
      </c>
      <c r="I27" s="94">
        <f t="shared" si="4"/>
        <v>775.23699999999997</v>
      </c>
      <c r="J27" s="94">
        <f t="shared" si="5"/>
        <v>241.85599999999999</v>
      </c>
      <c r="K27" s="94">
        <f t="shared" si="6"/>
        <v>184.12799999999999</v>
      </c>
      <c r="L27" s="94">
        <f t="shared" si="7"/>
        <v>1517.6</v>
      </c>
      <c r="M27" s="95">
        <f t="shared" si="0"/>
        <v>0</v>
      </c>
      <c r="N27" s="96">
        <f t="shared" si="8"/>
        <v>0</v>
      </c>
      <c r="O27" s="94">
        <f t="shared" si="9"/>
        <v>0</v>
      </c>
      <c r="P27" s="94">
        <f t="shared" si="10"/>
        <v>0</v>
      </c>
      <c r="Q27" s="98">
        <f t="shared" si="11"/>
        <v>848.26400000000001</v>
      </c>
      <c r="R27" s="99">
        <f t="shared" si="12"/>
        <v>5360.3060000000005</v>
      </c>
      <c r="S27" s="98">
        <f t="shared" si="13"/>
        <v>5011.2030000000004</v>
      </c>
      <c r="T27" s="98">
        <f t="shared" si="14"/>
        <v>1507.425</v>
      </c>
      <c r="U27" s="99">
        <f t="shared" si="15"/>
        <v>11878.934000000001</v>
      </c>
      <c r="V27" s="2"/>
      <c r="W27" s="38">
        <v>1</v>
      </c>
      <c r="X27" s="38">
        <v>1</v>
      </c>
      <c r="Y27" s="38">
        <v>0</v>
      </c>
      <c r="Z27" s="38">
        <v>1</v>
      </c>
      <c r="AA27" s="38">
        <v>1</v>
      </c>
      <c r="AB27" s="38">
        <v>1</v>
      </c>
      <c r="AC27" s="38">
        <v>1</v>
      </c>
      <c r="AD27" s="38">
        <v>0</v>
      </c>
      <c r="AE27" s="38">
        <v>0</v>
      </c>
      <c r="AF27" s="38">
        <v>1</v>
      </c>
      <c r="AG27" s="38">
        <v>1</v>
      </c>
      <c r="AH27" s="39">
        <v>1084</v>
      </c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114">
        <v>46</v>
      </c>
      <c r="AV27" s="41"/>
      <c r="AW27" s="41"/>
      <c r="AX27" s="41"/>
    </row>
    <row r="28" spans="1:50" ht="15" customHeight="1">
      <c r="A28" s="33">
        <v>22</v>
      </c>
      <c r="B28" s="34" t="s">
        <v>16</v>
      </c>
      <c r="C28" s="35">
        <v>9</v>
      </c>
      <c r="D28" s="42">
        <v>1242.4000000000001</v>
      </c>
      <c r="E28" s="43"/>
      <c r="F28" s="92">
        <f t="shared" si="1"/>
        <v>455.82</v>
      </c>
      <c r="G28" s="100">
        <f t="shared" si="2"/>
        <v>0</v>
      </c>
      <c r="H28" s="93">
        <f t="shared" si="3"/>
        <v>0</v>
      </c>
      <c r="I28" s="94">
        <f t="shared" si="4"/>
        <v>197.05799999999999</v>
      </c>
      <c r="J28" s="94">
        <f t="shared" si="5"/>
        <v>49.784999999999997</v>
      </c>
      <c r="K28" s="94">
        <f t="shared" si="6"/>
        <v>46.804000000000002</v>
      </c>
      <c r="L28" s="94">
        <f t="shared" si="7"/>
        <v>166.6</v>
      </c>
      <c r="M28" s="95">
        <f t="shared" si="0"/>
        <v>0</v>
      </c>
      <c r="N28" s="96">
        <f t="shared" si="8"/>
        <v>0</v>
      </c>
      <c r="O28" s="94">
        <f t="shared" si="9"/>
        <v>0</v>
      </c>
      <c r="P28" s="94">
        <f t="shared" si="10"/>
        <v>0</v>
      </c>
      <c r="Q28" s="98">
        <f t="shared" si="11"/>
        <v>215.62100000000001</v>
      </c>
      <c r="R28" s="99">
        <f t="shared" si="12"/>
        <v>1131.6879999999999</v>
      </c>
      <c r="S28" s="98">
        <f t="shared" si="13"/>
        <v>1273.8009999999999</v>
      </c>
      <c r="T28" s="98">
        <f t="shared" si="14"/>
        <v>383.173</v>
      </c>
      <c r="U28" s="99">
        <f t="shared" si="15"/>
        <v>2788.6619999999998</v>
      </c>
      <c r="V28" s="2"/>
      <c r="W28" s="38">
        <v>1</v>
      </c>
      <c r="X28" s="38">
        <v>1</v>
      </c>
      <c r="Y28" s="38">
        <v>0</v>
      </c>
      <c r="Z28" s="38">
        <v>1</v>
      </c>
      <c r="AA28" s="38">
        <v>1</v>
      </c>
      <c r="AB28" s="38">
        <v>1</v>
      </c>
      <c r="AC28" s="38">
        <v>1</v>
      </c>
      <c r="AD28" s="38">
        <v>0</v>
      </c>
      <c r="AE28" s="38">
        <v>0</v>
      </c>
      <c r="AF28" s="38">
        <v>1</v>
      </c>
      <c r="AG28" s="38">
        <v>1</v>
      </c>
      <c r="AH28" s="39">
        <v>119</v>
      </c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</row>
    <row r="29" spans="1:50" ht="15" customHeight="1">
      <c r="A29" s="33">
        <v>23</v>
      </c>
      <c r="B29" s="34" t="s">
        <v>17</v>
      </c>
      <c r="C29" s="35">
        <v>5</v>
      </c>
      <c r="D29" s="42">
        <v>1757.6</v>
      </c>
      <c r="E29" s="43"/>
      <c r="F29" s="92">
        <f t="shared" si="1"/>
        <v>644.84</v>
      </c>
      <c r="G29" s="100">
        <f t="shared" si="2"/>
        <v>0</v>
      </c>
      <c r="H29" s="93">
        <f t="shared" si="3"/>
        <v>0</v>
      </c>
      <c r="I29" s="94">
        <f t="shared" si="4"/>
        <v>278.774</v>
      </c>
      <c r="J29" s="94">
        <f t="shared" si="5"/>
        <v>70.430000000000007</v>
      </c>
      <c r="K29" s="94">
        <f t="shared" si="6"/>
        <v>66.212000000000003</v>
      </c>
      <c r="L29" s="94">
        <f t="shared" si="7"/>
        <v>754.6</v>
      </c>
      <c r="M29" s="95">
        <f t="shared" si="0"/>
        <v>0</v>
      </c>
      <c r="N29" s="96">
        <f t="shared" si="8"/>
        <v>0</v>
      </c>
      <c r="O29" s="94">
        <f t="shared" si="9"/>
        <v>0</v>
      </c>
      <c r="P29" s="94">
        <f t="shared" si="10"/>
        <v>0</v>
      </c>
      <c r="Q29" s="98">
        <f t="shared" si="11"/>
        <v>305.03500000000003</v>
      </c>
      <c r="R29" s="99">
        <f t="shared" si="12"/>
        <v>2119.8910000000001</v>
      </c>
      <c r="S29" s="98">
        <f t="shared" si="13"/>
        <v>1802.0219999999999</v>
      </c>
      <c r="T29" s="98">
        <f t="shared" si="14"/>
        <v>542.06799999999998</v>
      </c>
      <c r="U29" s="99">
        <f t="shared" si="15"/>
        <v>4463.9809999999998</v>
      </c>
      <c r="V29" s="2"/>
      <c r="W29" s="38">
        <v>1</v>
      </c>
      <c r="X29" s="38">
        <v>1</v>
      </c>
      <c r="Y29" s="38">
        <v>0</v>
      </c>
      <c r="Z29" s="38">
        <v>1</v>
      </c>
      <c r="AA29" s="38">
        <v>1</v>
      </c>
      <c r="AB29" s="38">
        <v>1</v>
      </c>
      <c r="AC29" s="38">
        <v>1</v>
      </c>
      <c r="AD29" s="38">
        <v>0</v>
      </c>
      <c r="AE29" s="38">
        <v>0</v>
      </c>
      <c r="AF29" s="38">
        <v>1</v>
      </c>
      <c r="AG29" s="38">
        <v>1</v>
      </c>
      <c r="AH29" s="39">
        <v>539</v>
      </c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</row>
    <row r="30" spans="1:50" ht="15" customHeight="1">
      <c r="A30" s="33">
        <v>24</v>
      </c>
      <c r="B30" s="34" t="s">
        <v>17</v>
      </c>
      <c r="C30" s="35">
        <v>9</v>
      </c>
      <c r="D30" s="42">
        <v>1951.8</v>
      </c>
      <c r="E30" s="43"/>
      <c r="F30" s="92">
        <f t="shared" si="1"/>
        <v>716.08900000000006</v>
      </c>
      <c r="G30" s="100">
        <f t="shared" si="2"/>
        <v>0</v>
      </c>
      <c r="H30" s="93">
        <f t="shared" si="3"/>
        <v>0</v>
      </c>
      <c r="I30" s="94">
        <f t="shared" si="4"/>
        <v>309.57600000000002</v>
      </c>
      <c r="J30" s="94">
        <f t="shared" si="5"/>
        <v>78.212000000000003</v>
      </c>
      <c r="K30" s="94">
        <f t="shared" si="6"/>
        <v>73.528000000000006</v>
      </c>
      <c r="L30" s="94">
        <f t="shared" si="7"/>
        <v>79.8</v>
      </c>
      <c r="M30" s="95">
        <f t="shared" si="0"/>
        <v>0</v>
      </c>
      <c r="N30" s="96">
        <f t="shared" si="8"/>
        <v>0</v>
      </c>
      <c r="O30" s="94">
        <f t="shared" si="9"/>
        <v>0</v>
      </c>
      <c r="P30" s="94">
        <f t="shared" si="10"/>
        <v>0</v>
      </c>
      <c r="Q30" s="98">
        <f t="shared" si="11"/>
        <v>338.73899999999998</v>
      </c>
      <c r="R30" s="99">
        <f t="shared" si="12"/>
        <v>1595.944</v>
      </c>
      <c r="S30" s="98">
        <f t="shared" si="13"/>
        <v>2001.1310000000001</v>
      </c>
      <c r="T30" s="98">
        <f t="shared" si="14"/>
        <v>601.96199999999999</v>
      </c>
      <c r="U30" s="99">
        <f t="shared" si="15"/>
        <v>4199.0370000000003</v>
      </c>
      <c r="V30" s="2"/>
      <c r="W30" s="38">
        <v>1</v>
      </c>
      <c r="X30" s="38">
        <v>1</v>
      </c>
      <c r="Y30" s="38">
        <v>0</v>
      </c>
      <c r="Z30" s="38">
        <v>1</v>
      </c>
      <c r="AA30" s="38">
        <v>1</v>
      </c>
      <c r="AB30" s="38">
        <v>1</v>
      </c>
      <c r="AC30" s="38">
        <v>1</v>
      </c>
      <c r="AD30" s="38">
        <v>0</v>
      </c>
      <c r="AE30" s="38">
        <v>0</v>
      </c>
      <c r="AF30" s="38">
        <v>1</v>
      </c>
      <c r="AG30" s="38">
        <v>1</v>
      </c>
      <c r="AH30" s="39">
        <v>57</v>
      </c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</row>
    <row r="31" spans="1:50" ht="15" customHeight="1">
      <c r="A31" s="33">
        <v>25</v>
      </c>
      <c r="B31" s="34" t="s">
        <v>8</v>
      </c>
      <c r="C31" s="35">
        <v>20</v>
      </c>
      <c r="D31" s="42">
        <v>462.8</v>
      </c>
      <c r="E31" s="43"/>
      <c r="F31" s="92">
        <f t="shared" si="1"/>
        <v>169.79499999999999</v>
      </c>
      <c r="G31" s="100">
        <f t="shared" si="2"/>
        <v>0</v>
      </c>
      <c r="H31" s="93">
        <f t="shared" si="3"/>
        <v>0</v>
      </c>
      <c r="I31" s="94">
        <f t="shared" si="4"/>
        <v>73.405000000000001</v>
      </c>
      <c r="J31" s="94">
        <f t="shared" si="5"/>
        <v>18.545000000000002</v>
      </c>
      <c r="K31" s="94">
        <f t="shared" si="6"/>
        <v>17.434999999999999</v>
      </c>
      <c r="L31" s="94">
        <f t="shared" si="7"/>
        <v>186.2</v>
      </c>
      <c r="M31" s="95">
        <f t="shared" si="0"/>
        <v>0</v>
      </c>
      <c r="N31" s="96">
        <f t="shared" si="8"/>
        <v>0</v>
      </c>
      <c r="O31" s="94">
        <f t="shared" si="9"/>
        <v>0</v>
      </c>
      <c r="P31" s="94">
        <f t="shared" si="10"/>
        <v>0</v>
      </c>
      <c r="Q31" s="98">
        <f t="shared" si="11"/>
        <v>80.319999999999993</v>
      </c>
      <c r="R31" s="99">
        <f t="shared" si="12"/>
        <v>545.70000000000005</v>
      </c>
      <c r="S31" s="98">
        <f t="shared" si="13"/>
        <v>474.49700000000001</v>
      </c>
      <c r="T31" s="98">
        <f t="shared" si="14"/>
        <v>142.73400000000001</v>
      </c>
      <c r="U31" s="99">
        <f t="shared" si="15"/>
        <v>1162.931</v>
      </c>
      <c r="V31" s="2"/>
      <c r="W31" s="38">
        <v>1</v>
      </c>
      <c r="X31" s="38">
        <v>1</v>
      </c>
      <c r="Y31" s="38">
        <v>0</v>
      </c>
      <c r="Z31" s="38">
        <v>1</v>
      </c>
      <c r="AA31" s="38">
        <v>1</v>
      </c>
      <c r="AB31" s="38">
        <v>1</v>
      </c>
      <c r="AC31" s="38">
        <v>1</v>
      </c>
      <c r="AD31" s="38">
        <v>0</v>
      </c>
      <c r="AE31" s="38">
        <v>0</v>
      </c>
      <c r="AF31" s="38">
        <v>1</v>
      </c>
      <c r="AG31" s="38">
        <v>1</v>
      </c>
      <c r="AH31" s="44">
        <v>133</v>
      </c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</row>
    <row r="32" spans="1:50" ht="15" customHeight="1">
      <c r="A32" s="33">
        <v>26</v>
      </c>
      <c r="B32" s="34" t="s">
        <v>21</v>
      </c>
      <c r="C32" s="35">
        <v>12</v>
      </c>
      <c r="D32" s="42">
        <v>562.4</v>
      </c>
      <c r="E32" s="43">
        <v>65.7</v>
      </c>
      <c r="F32" s="92">
        <f t="shared" si="1"/>
        <v>230.44200000000001</v>
      </c>
      <c r="G32" s="100">
        <f t="shared" si="2"/>
        <v>0</v>
      </c>
      <c r="H32" s="93">
        <f t="shared" si="3"/>
        <v>0</v>
      </c>
      <c r="I32" s="94">
        <f t="shared" si="4"/>
        <v>99.623000000000005</v>
      </c>
      <c r="J32" s="94">
        <f t="shared" si="5"/>
        <v>25.169</v>
      </c>
      <c r="K32" s="94">
        <f t="shared" si="6"/>
        <v>23.661999999999999</v>
      </c>
      <c r="L32" s="94">
        <f t="shared" si="7"/>
        <v>1.4</v>
      </c>
      <c r="M32" s="95">
        <f t="shared" si="0"/>
        <v>0</v>
      </c>
      <c r="N32" s="96">
        <f t="shared" si="8"/>
        <v>0</v>
      </c>
      <c r="O32" s="94">
        <f t="shared" si="9"/>
        <v>0</v>
      </c>
      <c r="P32" s="94">
        <f t="shared" si="10"/>
        <v>0</v>
      </c>
      <c r="Q32" s="98">
        <f t="shared" si="11"/>
        <v>109.008</v>
      </c>
      <c r="R32" s="99">
        <f t="shared" si="12"/>
        <v>489.30399999999992</v>
      </c>
      <c r="S32" s="98">
        <f t="shared" si="13"/>
        <v>643.97500000000002</v>
      </c>
      <c r="T32" s="98">
        <f t="shared" si="14"/>
        <v>193.715</v>
      </c>
      <c r="U32" s="99">
        <f t="shared" si="15"/>
        <v>1326.9939999999999</v>
      </c>
      <c r="V32" s="2"/>
      <c r="W32" s="38">
        <v>1</v>
      </c>
      <c r="X32" s="38">
        <v>1</v>
      </c>
      <c r="Y32" s="38">
        <v>0</v>
      </c>
      <c r="Z32" s="38">
        <v>1</v>
      </c>
      <c r="AA32" s="38">
        <v>1</v>
      </c>
      <c r="AB32" s="38">
        <v>1</v>
      </c>
      <c r="AC32" s="38">
        <v>1</v>
      </c>
      <c r="AD32" s="38">
        <v>0</v>
      </c>
      <c r="AE32" s="38">
        <v>0</v>
      </c>
      <c r="AF32" s="38">
        <v>1</v>
      </c>
      <c r="AG32" s="38">
        <v>1</v>
      </c>
      <c r="AH32" s="44">
        <v>1</v>
      </c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</row>
    <row r="33" spans="1:50" ht="15" customHeight="1">
      <c r="A33" s="33">
        <v>27</v>
      </c>
      <c r="B33" s="34" t="s">
        <v>21</v>
      </c>
      <c r="C33" s="35">
        <v>14</v>
      </c>
      <c r="D33" s="42">
        <v>2394.1</v>
      </c>
      <c r="E33" s="43"/>
      <c r="F33" s="92">
        <f t="shared" si="1"/>
        <v>878.36300000000006</v>
      </c>
      <c r="G33" s="100">
        <f t="shared" si="2"/>
        <v>0</v>
      </c>
      <c r="H33" s="93">
        <f t="shared" si="3"/>
        <v>0</v>
      </c>
      <c r="I33" s="94">
        <f t="shared" si="4"/>
        <v>379.73</v>
      </c>
      <c r="J33" s="94">
        <f t="shared" si="5"/>
        <v>95.935000000000002</v>
      </c>
      <c r="K33" s="94">
        <f t="shared" si="6"/>
        <v>90.191000000000003</v>
      </c>
      <c r="L33" s="94">
        <f t="shared" si="7"/>
        <v>176.4</v>
      </c>
      <c r="M33" s="95">
        <f t="shared" si="0"/>
        <v>0</v>
      </c>
      <c r="N33" s="96">
        <f t="shared" si="8"/>
        <v>0</v>
      </c>
      <c r="O33" s="94">
        <f t="shared" si="9"/>
        <v>0</v>
      </c>
      <c r="P33" s="94">
        <f t="shared" si="10"/>
        <v>0</v>
      </c>
      <c r="Q33" s="98">
        <f t="shared" si="11"/>
        <v>415.50099999999998</v>
      </c>
      <c r="R33" s="99">
        <f t="shared" si="12"/>
        <v>2036.1200000000001</v>
      </c>
      <c r="S33" s="98">
        <f t="shared" si="13"/>
        <v>2454.61</v>
      </c>
      <c r="T33" s="98">
        <f t="shared" si="14"/>
        <v>738.37400000000002</v>
      </c>
      <c r="U33" s="99">
        <f t="shared" si="15"/>
        <v>5229.1040000000003</v>
      </c>
      <c r="V33" s="2"/>
      <c r="W33" s="38">
        <v>1</v>
      </c>
      <c r="X33" s="38">
        <v>1</v>
      </c>
      <c r="Y33" s="38">
        <v>0</v>
      </c>
      <c r="Z33" s="38">
        <v>1</v>
      </c>
      <c r="AA33" s="38">
        <v>1</v>
      </c>
      <c r="AB33" s="38">
        <v>1</v>
      </c>
      <c r="AC33" s="38">
        <v>1</v>
      </c>
      <c r="AD33" s="38">
        <v>0</v>
      </c>
      <c r="AE33" s="38">
        <v>0</v>
      </c>
      <c r="AF33" s="38">
        <v>1</v>
      </c>
      <c r="AG33" s="38">
        <v>1</v>
      </c>
      <c r="AH33" s="44">
        <v>126</v>
      </c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</row>
    <row r="34" spans="1:50" ht="15" customHeight="1">
      <c r="A34" s="33">
        <v>28</v>
      </c>
      <c r="B34" s="34" t="s">
        <v>21</v>
      </c>
      <c r="C34" s="35" t="s">
        <v>22</v>
      </c>
      <c r="D34" s="57">
        <v>3281.49</v>
      </c>
      <c r="E34" s="43"/>
      <c r="F34" s="92">
        <f t="shared" si="1"/>
        <v>1203.9349999999999</v>
      </c>
      <c r="G34" s="100">
        <f t="shared" si="2"/>
        <v>0</v>
      </c>
      <c r="H34" s="93">
        <f t="shared" si="3"/>
        <v>0</v>
      </c>
      <c r="I34" s="94">
        <f t="shared" si="4"/>
        <v>520.47900000000004</v>
      </c>
      <c r="J34" s="94">
        <f t="shared" si="5"/>
        <v>177.494</v>
      </c>
      <c r="K34" s="94">
        <f t="shared" si="6"/>
        <v>123.62</v>
      </c>
      <c r="L34" s="94">
        <f t="shared" si="7"/>
        <v>8.4</v>
      </c>
      <c r="M34" s="95">
        <f t="shared" si="0"/>
        <v>0</v>
      </c>
      <c r="N34" s="96">
        <f t="shared" si="8"/>
        <v>0</v>
      </c>
      <c r="O34" s="94">
        <f t="shared" si="9"/>
        <v>0</v>
      </c>
      <c r="P34" s="94">
        <f t="shared" si="10"/>
        <v>0</v>
      </c>
      <c r="Q34" s="98">
        <f t="shared" si="11"/>
        <v>569.50900000000001</v>
      </c>
      <c r="R34" s="99">
        <f t="shared" si="12"/>
        <v>2603.4369999999999</v>
      </c>
      <c r="S34" s="98">
        <f t="shared" si="13"/>
        <v>3364.4279999999999</v>
      </c>
      <c r="T34" s="98">
        <f t="shared" si="14"/>
        <v>1012.057</v>
      </c>
      <c r="U34" s="99">
        <f t="shared" si="15"/>
        <v>6979.9219999999996</v>
      </c>
      <c r="V34" s="2"/>
      <c r="W34" s="38">
        <v>1</v>
      </c>
      <c r="X34" s="38">
        <v>1</v>
      </c>
      <c r="Y34" s="38">
        <v>0</v>
      </c>
      <c r="Z34" s="38">
        <v>1</v>
      </c>
      <c r="AA34" s="38">
        <v>1</v>
      </c>
      <c r="AB34" s="38">
        <v>1</v>
      </c>
      <c r="AC34" s="38">
        <v>1</v>
      </c>
      <c r="AD34" s="38">
        <v>0</v>
      </c>
      <c r="AE34" s="38">
        <v>0</v>
      </c>
      <c r="AF34" s="38">
        <v>1</v>
      </c>
      <c r="AG34" s="38">
        <v>1</v>
      </c>
      <c r="AH34" s="44">
        <v>6</v>
      </c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114">
        <v>46</v>
      </c>
      <c r="AV34" s="41"/>
      <c r="AW34" s="41"/>
      <c r="AX34" s="41"/>
    </row>
    <row r="35" spans="1:50" s="55" customFormat="1" ht="15" customHeight="1">
      <c r="A35" s="47">
        <v>29</v>
      </c>
      <c r="B35" s="58" t="s">
        <v>71</v>
      </c>
      <c r="C35" s="59" t="s">
        <v>23</v>
      </c>
      <c r="D35" s="60">
        <v>3413.4</v>
      </c>
      <c r="E35" s="61"/>
      <c r="F35" s="101">
        <f t="shared" si="1"/>
        <v>1252.3309999999999</v>
      </c>
      <c r="G35" s="101">
        <f t="shared" si="2"/>
        <v>0</v>
      </c>
      <c r="H35" s="101">
        <f t="shared" si="3"/>
        <v>0</v>
      </c>
      <c r="I35" s="102">
        <f t="shared" si="4"/>
        <v>541.40200000000004</v>
      </c>
      <c r="J35" s="102">
        <f t="shared" si="5"/>
        <v>136.78</v>
      </c>
      <c r="K35" s="102">
        <f t="shared" si="6"/>
        <v>128.59</v>
      </c>
      <c r="L35" s="102">
        <f t="shared" si="7"/>
        <v>0</v>
      </c>
      <c r="M35" s="102">
        <f t="shared" si="0"/>
        <v>1600.2</v>
      </c>
      <c r="N35" s="103">
        <f t="shared" si="8"/>
        <v>6714.2860000000001</v>
      </c>
      <c r="O35" s="102">
        <f t="shared" si="9"/>
        <v>0</v>
      </c>
      <c r="P35" s="102">
        <f t="shared" si="10"/>
        <v>0</v>
      </c>
      <c r="Q35" s="104">
        <f t="shared" si="11"/>
        <v>592.40200000000004</v>
      </c>
      <c r="R35" s="105">
        <f t="shared" si="12"/>
        <v>10965.991</v>
      </c>
      <c r="S35" s="104">
        <f t="shared" si="13"/>
        <v>3499.672</v>
      </c>
      <c r="T35" s="104">
        <f t="shared" si="14"/>
        <v>1052.74</v>
      </c>
      <c r="U35" s="105">
        <f t="shared" si="15"/>
        <v>15518.403</v>
      </c>
      <c r="V35" s="2"/>
      <c r="W35" s="52">
        <v>1</v>
      </c>
      <c r="X35" s="52">
        <v>1</v>
      </c>
      <c r="Y35" s="52">
        <v>0</v>
      </c>
      <c r="Z35" s="52">
        <v>1</v>
      </c>
      <c r="AA35" s="52">
        <v>1</v>
      </c>
      <c r="AB35" s="52">
        <v>1</v>
      </c>
      <c r="AC35" s="52">
        <v>0</v>
      </c>
      <c r="AD35" s="52">
        <v>1</v>
      </c>
      <c r="AE35" s="52">
        <v>1</v>
      </c>
      <c r="AF35" s="52">
        <v>1</v>
      </c>
      <c r="AG35" s="52">
        <v>1</v>
      </c>
      <c r="AH35" s="53">
        <v>1143</v>
      </c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</row>
    <row r="36" spans="1:50" s="55" customFormat="1" ht="15" customHeight="1">
      <c r="A36" s="47">
        <v>29</v>
      </c>
      <c r="B36" s="48" t="s">
        <v>72</v>
      </c>
      <c r="C36" s="49" t="s">
        <v>23</v>
      </c>
      <c r="D36" s="50">
        <v>150.08000000000001</v>
      </c>
      <c r="E36" s="51">
        <v>76.900000000000006</v>
      </c>
      <c r="F36" s="101">
        <f t="shared" si="1"/>
        <v>83.275999999999996</v>
      </c>
      <c r="G36" s="101">
        <f t="shared" si="2"/>
        <v>0</v>
      </c>
      <c r="H36" s="101">
        <f t="shared" si="3"/>
        <v>321.52999999999997</v>
      </c>
      <c r="I36" s="102">
        <f t="shared" si="4"/>
        <v>36.000999999999998</v>
      </c>
      <c r="J36" s="102">
        <f t="shared" si="5"/>
        <v>9.0950000000000006</v>
      </c>
      <c r="K36" s="102">
        <f t="shared" si="6"/>
        <v>8.5510000000000002</v>
      </c>
      <c r="L36" s="102">
        <f t="shared" si="7"/>
        <v>9.8000000000000007</v>
      </c>
      <c r="M36" s="102">
        <f t="shared" si="0"/>
        <v>0</v>
      </c>
      <c r="N36" s="103">
        <f t="shared" si="8"/>
        <v>0</v>
      </c>
      <c r="O36" s="102">
        <f t="shared" si="9"/>
        <v>0</v>
      </c>
      <c r="P36" s="102">
        <f t="shared" si="10"/>
        <v>0</v>
      </c>
      <c r="Q36" s="104">
        <f t="shared" si="11"/>
        <v>39.393000000000001</v>
      </c>
      <c r="R36" s="105">
        <f t="shared" si="12"/>
        <v>507.64599999999996</v>
      </c>
      <c r="S36" s="104">
        <f t="shared" si="13"/>
        <v>232.71700000000001</v>
      </c>
      <c r="T36" s="104">
        <f t="shared" si="14"/>
        <v>70.004000000000005</v>
      </c>
      <c r="U36" s="105">
        <f t="shared" si="15"/>
        <v>810.36699999999996</v>
      </c>
      <c r="V36" s="2"/>
      <c r="W36" s="52">
        <v>1</v>
      </c>
      <c r="X36" s="52">
        <v>1</v>
      </c>
      <c r="Y36" s="52">
        <v>1</v>
      </c>
      <c r="Z36" s="52">
        <v>1</v>
      </c>
      <c r="AA36" s="52">
        <v>1</v>
      </c>
      <c r="AB36" s="52">
        <v>1</v>
      </c>
      <c r="AC36" s="52">
        <v>1</v>
      </c>
      <c r="AD36" s="52">
        <v>0</v>
      </c>
      <c r="AE36" s="52">
        <v>0</v>
      </c>
      <c r="AF36" s="52">
        <v>1</v>
      </c>
      <c r="AG36" s="52">
        <v>1</v>
      </c>
      <c r="AH36" s="53">
        <v>7</v>
      </c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</row>
    <row r="37" spans="1:50" ht="15" customHeight="1">
      <c r="A37" s="33">
        <v>30</v>
      </c>
      <c r="B37" s="34" t="s">
        <v>24</v>
      </c>
      <c r="C37" s="35">
        <v>23</v>
      </c>
      <c r="D37" s="42">
        <v>3073.9</v>
      </c>
      <c r="E37" s="43">
        <v>35.4</v>
      </c>
      <c r="F37" s="100">
        <f t="shared" si="1"/>
        <v>1140.761</v>
      </c>
      <c r="G37" s="100">
        <f t="shared" si="2"/>
        <v>0</v>
      </c>
      <c r="H37" s="93">
        <f t="shared" si="3"/>
        <v>0</v>
      </c>
      <c r="I37" s="94">
        <f t="shared" si="4"/>
        <v>493.16800000000001</v>
      </c>
      <c r="J37" s="94">
        <f t="shared" si="5"/>
        <v>124.59399999999999</v>
      </c>
      <c r="K37" s="94">
        <f t="shared" si="6"/>
        <v>117.134</v>
      </c>
      <c r="L37" s="94">
        <f t="shared" si="7"/>
        <v>400.4</v>
      </c>
      <c r="M37" s="95">
        <f t="shared" si="0"/>
        <v>0</v>
      </c>
      <c r="N37" s="96">
        <f t="shared" si="8"/>
        <v>0</v>
      </c>
      <c r="O37" s="94">
        <f t="shared" si="9"/>
        <v>0</v>
      </c>
      <c r="P37" s="94">
        <f t="shared" si="10"/>
        <v>0</v>
      </c>
      <c r="Q37" s="98">
        <f t="shared" si="11"/>
        <v>539.625</v>
      </c>
      <c r="R37" s="99">
        <f t="shared" si="12"/>
        <v>2815.6820000000002</v>
      </c>
      <c r="S37" s="98">
        <f t="shared" si="13"/>
        <v>3187.886</v>
      </c>
      <c r="T37" s="98">
        <f t="shared" si="14"/>
        <v>958.95100000000002</v>
      </c>
      <c r="U37" s="99">
        <f t="shared" si="15"/>
        <v>6962.5190000000002</v>
      </c>
      <c r="V37" s="2"/>
      <c r="W37" s="38">
        <v>1</v>
      </c>
      <c r="X37" s="38">
        <v>1</v>
      </c>
      <c r="Y37" s="38">
        <v>0</v>
      </c>
      <c r="Z37" s="38">
        <v>1</v>
      </c>
      <c r="AA37" s="38">
        <v>1</v>
      </c>
      <c r="AB37" s="38">
        <v>1</v>
      </c>
      <c r="AC37" s="38">
        <v>1</v>
      </c>
      <c r="AD37" s="38">
        <v>0</v>
      </c>
      <c r="AE37" s="38">
        <v>0</v>
      </c>
      <c r="AF37" s="38">
        <v>1</v>
      </c>
      <c r="AG37" s="38">
        <v>1</v>
      </c>
      <c r="AH37" s="44">
        <v>286</v>
      </c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</row>
    <row r="38" spans="1:50" s="55" customFormat="1" ht="15" customHeight="1">
      <c r="A38" s="47">
        <v>31</v>
      </c>
      <c r="B38" s="48" t="s">
        <v>56</v>
      </c>
      <c r="C38" s="49">
        <v>25</v>
      </c>
      <c r="D38" s="50">
        <v>3315.5</v>
      </c>
      <c r="E38" s="51"/>
      <c r="F38" s="101">
        <f t="shared" si="1"/>
        <v>1216.413</v>
      </c>
      <c r="G38" s="101">
        <f t="shared" si="2"/>
        <v>0</v>
      </c>
      <c r="H38" s="101">
        <f t="shared" si="3"/>
        <v>0</v>
      </c>
      <c r="I38" s="102">
        <f t="shared" si="4"/>
        <v>525.87400000000002</v>
      </c>
      <c r="J38" s="102">
        <f t="shared" si="5"/>
        <v>132.857</v>
      </c>
      <c r="K38" s="102">
        <f t="shared" si="6"/>
        <v>124.902</v>
      </c>
      <c r="L38" s="102">
        <f t="shared" si="7"/>
        <v>0</v>
      </c>
      <c r="M38" s="102">
        <f t="shared" ref="M38:M69" si="16">IF(AD38&lt;&gt;0,ROUND($AH$2/$AH$145*AH38,3),0)</f>
        <v>1029</v>
      </c>
      <c r="N38" s="103">
        <f t="shared" si="8"/>
        <v>6714.2860000000001</v>
      </c>
      <c r="O38" s="102">
        <f t="shared" si="9"/>
        <v>0</v>
      </c>
      <c r="P38" s="102">
        <f t="shared" si="10"/>
        <v>0</v>
      </c>
      <c r="Q38" s="104">
        <f t="shared" si="11"/>
        <v>575.41099999999994</v>
      </c>
      <c r="R38" s="105">
        <f t="shared" si="12"/>
        <v>10318.743</v>
      </c>
      <c r="S38" s="104">
        <f t="shared" si="13"/>
        <v>3399.297</v>
      </c>
      <c r="T38" s="104">
        <f t="shared" si="14"/>
        <v>1022.546</v>
      </c>
      <c r="U38" s="105">
        <f t="shared" si="15"/>
        <v>14740.585999999999</v>
      </c>
      <c r="V38" s="2"/>
      <c r="W38" s="52">
        <v>1</v>
      </c>
      <c r="X38" s="52">
        <v>1</v>
      </c>
      <c r="Y38" s="52">
        <v>0</v>
      </c>
      <c r="Z38" s="52">
        <v>1</v>
      </c>
      <c r="AA38" s="52">
        <v>1</v>
      </c>
      <c r="AB38" s="52">
        <v>1</v>
      </c>
      <c r="AC38" s="52">
        <v>0</v>
      </c>
      <c r="AD38" s="52">
        <v>1</v>
      </c>
      <c r="AE38" s="52">
        <v>1</v>
      </c>
      <c r="AF38" s="52">
        <v>1</v>
      </c>
      <c r="AG38" s="52">
        <v>1</v>
      </c>
      <c r="AH38" s="53">
        <v>735</v>
      </c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</row>
    <row r="39" spans="1:50" s="55" customFormat="1" ht="15" customHeight="1">
      <c r="A39" s="47">
        <v>31</v>
      </c>
      <c r="B39" s="48" t="s">
        <v>73</v>
      </c>
      <c r="C39" s="49">
        <v>25</v>
      </c>
      <c r="D39" s="50">
        <v>377.4</v>
      </c>
      <c r="E39" s="51"/>
      <c r="F39" s="101">
        <f t="shared" si="1"/>
        <v>138.46299999999999</v>
      </c>
      <c r="G39" s="101">
        <f t="shared" si="2"/>
        <v>0</v>
      </c>
      <c r="H39" s="101">
        <f t="shared" si="3"/>
        <v>534.6</v>
      </c>
      <c r="I39" s="102">
        <f t="shared" si="4"/>
        <v>59.86</v>
      </c>
      <c r="J39" s="102">
        <f t="shared" si="5"/>
        <v>15.122999999999999</v>
      </c>
      <c r="K39" s="102">
        <f t="shared" si="6"/>
        <v>14.217000000000001</v>
      </c>
      <c r="L39" s="102">
        <f t="shared" si="7"/>
        <v>1008</v>
      </c>
      <c r="M39" s="102">
        <f t="shared" si="16"/>
        <v>0</v>
      </c>
      <c r="N39" s="103">
        <f t="shared" si="8"/>
        <v>0</v>
      </c>
      <c r="O39" s="102">
        <f t="shared" si="9"/>
        <v>0</v>
      </c>
      <c r="P39" s="102">
        <f t="shared" si="10"/>
        <v>0</v>
      </c>
      <c r="Q39" s="104">
        <f t="shared" si="11"/>
        <v>65.498000000000005</v>
      </c>
      <c r="R39" s="105">
        <f t="shared" si="12"/>
        <v>1835.761</v>
      </c>
      <c r="S39" s="104">
        <f t="shared" si="13"/>
        <v>386.93900000000002</v>
      </c>
      <c r="T39" s="104">
        <f t="shared" si="14"/>
        <v>116.395</v>
      </c>
      <c r="U39" s="105">
        <f t="shared" si="15"/>
        <v>2339.0949999999998</v>
      </c>
      <c r="V39" s="2"/>
      <c r="W39" s="52">
        <v>1</v>
      </c>
      <c r="X39" s="52">
        <v>1</v>
      </c>
      <c r="Y39" s="52">
        <v>1</v>
      </c>
      <c r="Z39" s="52">
        <v>1</v>
      </c>
      <c r="AA39" s="52">
        <v>1</v>
      </c>
      <c r="AB39" s="52">
        <v>1</v>
      </c>
      <c r="AC39" s="52">
        <v>1</v>
      </c>
      <c r="AD39" s="52">
        <v>0</v>
      </c>
      <c r="AE39" s="52">
        <v>0</v>
      </c>
      <c r="AF39" s="52">
        <v>1</v>
      </c>
      <c r="AG39" s="52">
        <v>1</v>
      </c>
      <c r="AH39" s="53">
        <v>720</v>
      </c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</row>
    <row r="40" spans="1:50" ht="15" customHeight="1">
      <c r="A40" s="33">
        <v>32</v>
      </c>
      <c r="B40" s="34" t="s">
        <v>25</v>
      </c>
      <c r="C40" s="35">
        <v>18</v>
      </c>
      <c r="D40" s="42">
        <v>2979.93</v>
      </c>
      <c r="E40" s="43"/>
      <c r="F40" s="92">
        <f t="shared" si="1"/>
        <v>1093.297</v>
      </c>
      <c r="G40" s="100">
        <f t="shared" si="2"/>
        <v>0</v>
      </c>
      <c r="H40" s="93">
        <f t="shared" si="3"/>
        <v>0</v>
      </c>
      <c r="I40" s="94">
        <f t="shared" si="4"/>
        <v>472.649</v>
      </c>
      <c r="J40" s="94">
        <f t="shared" si="5"/>
        <v>119.41</v>
      </c>
      <c r="K40" s="94">
        <f t="shared" si="6"/>
        <v>112.26</v>
      </c>
      <c r="L40" s="94">
        <f t="shared" si="7"/>
        <v>1304.8</v>
      </c>
      <c r="M40" s="95">
        <f t="shared" si="16"/>
        <v>0</v>
      </c>
      <c r="N40" s="96">
        <f t="shared" si="8"/>
        <v>0</v>
      </c>
      <c r="O40" s="94">
        <f t="shared" si="9"/>
        <v>0</v>
      </c>
      <c r="P40" s="94">
        <f t="shared" si="10"/>
        <v>0</v>
      </c>
      <c r="Q40" s="98">
        <f t="shared" si="11"/>
        <v>517.173</v>
      </c>
      <c r="R40" s="99">
        <f t="shared" si="12"/>
        <v>3619.5889999999999</v>
      </c>
      <c r="S40" s="98">
        <f t="shared" si="13"/>
        <v>3055.2460000000001</v>
      </c>
      <c r="T40" s="98">
        <f t="shared" si="14"/>
        <v>919.05200000000002</v>
      </c>
      <c r="U40" s="99">
        <f t="shared" si="15"/>
        <v>7593.8870000000006</v>
      </c>
      <c r="V40" s="2"/>
      <c r="W40" s="38">
        <v>1</v>
      </c>
      <c r="X40" s="38">
        <v>1</v>
      </c>
      <c r="Y40" s="38">
        <v>0</v>
      </c>
      <c r="Z40" s="38">
        <v>1</v>
      </c>
      <c r="AA40" s="38">
        <v>1</v>
      </c>
      <c r="AB40" s="38">
        <v>1</v>
      </c>
      <c r="AC40" s="38">
        <v>1</v>
      </c>
      <c r="AD40" s="38">
        <v>0</v>
      </c>
      <c r="AE40" s="38">
        <v>0</v>
      </c>
      <c r="AF40" s="38">
        <v>1</v>
      </c>
      <c r="AG40" s="38">
        <v>1</v>
      </c>
      <c r="AH40" s="39">
        <v>932</v>
      </c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</row>
    <row r="41" spans="1:50" ht="15" customHeight="1">
      <c r="A41" s="33">
        <v>33</v>
      </c>
      <c r="B41" s="34" t="s">
        <v>25</v>
      </c>
      <c r="C41" s="35">
        <v>4</v>
      </c>
      <c r="D41" s="42">
        <v>1661.7</v>
      </c>
      <c r="E41" s="43"/>
      <c r="F41" s="92">
        <f t="shared" si="1"/>
        <v>609.65599999999995</v>
      </c>
      <c r="G41" s="100">
        <f t="shared" si="2"/>
        <v>0</v>
      </c>
      <c r="H41" s="93">
        <f t="shared" si="3"/>
        <v>0</v>
      </c>
      <c r="I41" s="94">
        <f t="shared" si="4"/>
        <v>263.56299999999999</v>
      </c>
      <c r="J41" s="94">
        <f t="shared" si="5"/>
        <v>66.587000000000003</v>
      </c>
      <c r="K41" s="94">
        <f t="shared" si="6"/>
        <v>62.6</v>
      </c>
      <c r="L41" s="94">
        <f t="shared" si="7"/>
        <v>352.8</v>
      </c>
      <c r="M41" s="95">
        <f t="shared" si="16"/>
        <v>0</v>
      </c>
      <c r="N41" s="96">
        <f t="shared" si="8"/>
        <v>0</v>
      </c>
      <c r="O41" s="94">
        <f t="shared" si="9"/>
        <v>0</v>
      </c>
      <c r="P41" s="94">
        <f t="shared" si="10"/>
        <v>0</v>
      </c>
      <c r="Q41" s="98">
        <f t="shared" si="11"/>
        <v>288.39100000000002</v>
      </c>
      <c r="R41" s="99">
        <f t="shared" si="12"/>
        <v>1643.597</v>
      </c>
      <c r="S41" s="98">
        <f t="shared" si="13"/>
        <v>1703.6990000000001</v>
      </c>
      <c r="T41" s="98">
        <f t="shared" si="14"/>
        <v>512.49099999999999</v>
      </c>
      <c r="U41" s="99">
        <f t="shared" si="15"/>
        <v>3859.7870000000003</v>
      </c>
      <c r="V41" s="2"/>
      <c r="W41" s="38">
        <v>1</v>
      </c>
      <c r="X41" s="38">
        <v>1</v>
      </c>
      <c r="Y41" s="38">
        <v>0</v>
      </c>
      <c r="Z41" s="38">
        <v>1</v>
      </c>
      <c r="AA41" s="38">
        <v>1</v>
      </c>
      <c r="AB41" s="38">
        <v>1</v>
      </c>
      <c r="AC41" s="38">
        <v>1</v>
      </c>
      <c r="AD41" s="38">
        <v>0</v>
      </c>
      <c r="AE41" s="38">
        <v>0</v>
      </c>
      <c r="AF41" s="38">
        <v>1</v>
      </c>
      <c r="AG41" s="38">
        <v>1</v>
      </c>
      <c r="AH41" s="39">
        <v>252</v>
      </c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</row>
    <row r="42" spans="1:50" ht="15" customHeight="1">
      <c r="A42" s="33">
        <v>34</v>
      </c>
      <c r="B42" s="34" t="s">
        <v>25</v>
      </c>
      <c r="C42" s="35">
        <v>5</v>
      </c>
      <c r="D42" s="42">
        <v>2481.3000000000002</v>
      </c>
      <c r="E42" s="43"/>
      <c r="F42" s="92">
        <f t="shared" si="1"/>
        <v>910.35599999999999</v>
      </c>
      <c r="G42" s="100">
        <f t="shared" si="2"/>
        <v>0</v>
      </c>
      <c r="H42" s="93">
        <f t="shared" si="3"/>
        <v>0</v>
      </c>
      <c r="I42" s="94">
        <f t="shared" si="4"/>
        <v>393.56099999999998</v>
      </c>
      <c r="J42" s="94">
        <f t="shared" si="5"/>
        <v>145.429</v>
      </c>
      <c r="K42" s="94">
        <f t="shared" si="6"/>
        <v>93.475999999999999</v>
      </c>
      <c r="L42" s="94">
        <f t="shared" si="7"/>
        <v>105</v>
      </c>
      <c r="M42" s="95">
        <f t="shared" si="16"/>
        <v>0</v>
      </c>
      <c r="N42" s="96">
        <f t="shared" si="8"/>
        <v>0</v>
      </c>
      <c r="O42" s="94">
        <f t="shared" si="9"/>
        <v>0</v>
      </c>
      <c r="P42" s="94">
        <f t="shared" si="10"/>
        <v>0</v>
      </c>
      <c r="Q42" s="98">
        <f t="shared" si="11"/>
        <v>430.63400000000001</v>
      </c>
      <c r="R42" s="99">
        <f t="shared" si="12"/>
        <v>2078.4560000000001</v>
      </c>
      <c r="S42" s="98">
        <f t="shared" si="13"/>
        <v>2544.0129999999999</v>
      </c>
      <c r="T42" s="98">
        <f t="shared" si="14"/>
        <v>765.26700000000005</v>
      </c>
      <c r="U42" s="99">
        <f t="shared" si="15"/>
        <v>5387.7359999999999</v>
      </c>
      <c r="V42" s="2"/>
      <c r="W42" s="38">
        <v>1</v>
      </c>
      <c r="X42" s="38">
        <v>1</v>
      </c>
      <c r="Y42" s="38">
        <v>0</v>
      </c>
      <c r="Z42" s="38">
        <v>1</v>
      </c>
      <c r="AA42" s="38">
        <v>1</v>
      </c>
      <c r="AB42" s="38">
        <v>1</v>
      </c>
      <c r="AC42" s="38">
        <v>1</v>
      </c>
      <c r="AD42" s="38">
        <v>0</v>
      </c>
      <c r="AE42" s="38">
        <v>0</v>
      </c>
      <c r="AF42" s="38">
        <v>1</v>
      </c>
      <c r="AG42" s="38">
        <v>1</v>
      </c>
      <c r="AH42" s="44">
        <v>75</v>
      </c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114">
        <v>46</v>
      </c>
      <c r="AV42" s="41"/>
      <c r="AW42" s="41"/>
      <c r="AX42" s="41"/>
    </row>
    <row r="43" spans="1:50" ht="15" customHeight="1">
      <c r="A43" s="33">
        <v>35</v>
      </c>
      <c r="B43" s="34" t="s">
        <v>25</v>
      </c>
      <c r="C43" s="35">
        <v>6</v>
      </c>
      <c r="D43" s="42">
        <v>1684.4</v>
      </c>
      <c r="E43" s="43"/>
      <c r="F43" s="92">
        <f t="shared" si="1"/>
        <v>617.98400000000004</v>
      </c>
      <c r="G43" s="100">
        <f t="shared" si="2"/>
        <v>0</v>
      </c>
      <c r="H43" s="93">
        <f t="shared" si="3"/>
        <v>0</v>
      </c>
      <c r="I43" s="94">
        <f t="shared" si="4"/>
        <v>267.16399999999999</v>
      </c>
      <c r="J43" s="94">
        <f t="shared" si="5"/>
        <v>67.495999999999995</v>
      </c>
      <c r="K43" s="94">
        <f t="shared" si="6"/>
        <v>63.454999999999998</v>
      </c>
      <c r="L43" s="94">
        <f t="shared" si="7"/>
        <v>581</v>
      </c>
      <c r="M43" s="95">
        <f t="shared" si="16"/>
        <v>0</v>
      </c>
      <c r="N43" s="96">
        <f t="shared" si="8"/>
        <v>0</v>
      </c>
      <c r="O43" s="94">
        <f t="shared" si="9"/>
        <v>0</v>
      </c>
      <c r="P43" s="94">
        <f t="shared" si="10"/>
        <v>0</v>
      </c>
      <c r="Q43" s="98">
        <f t="shared" si="11"/>
        <v>292.33100000000002</v>
      </c>
      <c r="R43" s="99">
        <f t="shared" si="12"/>
        <v>1889.4300000000003</v>
      </c>
      <c r="S43" s="98">
        <f t="shared" si="13"/>
        <v>1726.972</v>
      </c>
      <c r="T43" s="98">
        <f t="shared" si="14"/>
        <v>519.49199999999996</v>
      </c>
      <c r="U43" s="99">
        <f t="shared" si="15"/>
        <v>4135.8940000000002</v>
      </c>
      <c r="V43" s="2"/>
      <c r="W43" s="38">
        <v>1</v>
      </c>
      <c r="X43" s="38">
        <v>1</v>
      </c>
      <c r="Y43" s="38">
        <v>0</v>
      </c>
      <c r="Z43" s="38">
        <v>1</v>
      </c>
      <c r="AA43" s="38">
        <v>1</v>
      </c>
      <c r="AB43" s="38">
        <v>1</v>
      </c>
      <c r="AC43" s="38">
        <v>1</v>
      </c>
      <c r="AD43" s="38">
        <v>0</v>
      </c>
      <c r="AE43" s="38">
        <v>0</v>
      </c>
      <c r="AF43" s="38">
        <v>1</v>
      </c>
      <c r="AG43" s="38">
        <v>1</v>
      </c>
      <c r="AH43" s="44">
        <v>415</v>
      </c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</row>
    <row r="44" spans="1:50" ht="15" customHeight="1">
      <c r="A44" s="33">
        <v>36</v>
      </c>
      <c r="B44" s="34" t="s">
        <v>25</v>
      </c>
      <c r="C44" s="35">
        <v>8</v>
      </c>
      <c r="D44" s="42">
        <v>1681.2</v>
      </c>
      <c r="E44" s="43"/>
      <c r="F44" s="92">
        <f t="shared" si="1"/>
        <v>616.80999999999995</v>
      </c>
      <c r="G44" s="100">
        <f t="shared" si="2"/>
        <v>0</v>
      </c>
      <c r="H44" s="93">
        <f t="shared" si="3"/>
        <v>0</v>
      </c>
      <c r="I44" s="94">
        <f t="shared" si="4"/>
        <v>266.65600000000001</v>
      </c>
      <c r="J44" s="94">
        <f t="shared" si="5"/>
        <v>206.36799999999999</v>
      </c>
      <c r="K44" s="94">
        <f t="shared" si="6"/>
        <v>63.334000000000003</v>
      </c>
      <c r="L44" s="94">
        <f t="shared" si="7"/>
        <v>4951.8</v>
      </c>
      <c r="M44" s="95">
        <f t="shared" si="16"/>
        <v>0</v>
      </c>
      <c r="N44" s="96">
        <f t="shared" si="8"/>
        <v>0</v>
      </c>
      <c r="O44" s="94">
        <f t="shared" si="9"/>
        <v>0</v>
      </c>
      <c r="P44" s="94">
        <f t="shared" si="10"/>
        <v>0</v>
      </c>
      <c r="Q44" s="98">
        <f t="shared" si="11"/>
        <v>291.77499999999998</v>
      </c>
      <c r="R44" s="99">
        <f t="shared" si="12"/>
        <v>6396.7429999999995</v>
      </c>
      <c r="S44" s="98">
        <f t="shared" si="13"/>
        <v>1723.691</v>
      </c>
      <c r="T44" s="98">
        <f t="shared" si="14"/>
        <v>518.505</v>
      </c>
      <c r="U44" s="99">
        <f t="shared" si="15"/>
        <v>8638.9389999999985</v>
      </c>
      <c r="V44" s="2"/>
      <c r="W44" s="38">
        <v>1</v>
      </c>
      <c r="X44" s="38">
        <v>1</v>
      </c>
      <c r="Y44" s="38">
        <v>0</v>
      </c>
      <c r="Z44" s="38">
        <v>1</v>
      </c>
      <c r="AA44" s="38">
        <v>1</v>
      </c>
      <c r="AB44" s="38">
        <v>1</v>
      </c>
      <c r="AC44" s="38">
        <v>1</v>
      </c>
      <c r="AD44" s="38">
        <v>0</v>
      </c>
      <c r="AE44" s="38">
        <v>0</v>
      </c>
      <c r="AF44" s="38">
        <v>1</v>
      </c>
      <c r="AG44" s="38">
        <v>1</v>
      </c>
      <c r="AH44" s="39">
        <v>3537</v>
      </c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114">
        <v>139</v>
      </c>
      <c r="AV44" s="41"/>
      <c r="AW44" s="41"/>
      <c r="AX44" s="41"/>
    </row>
    <row r="45" spans="1:50" ht="15" customHeight="1">
      <c r="A45" s="33">
        <v>37</v>
      </c>
      <c r="B45" s="34" t="s">
        <v>26</v>
      </c>
      <c r="C45" s="35">
        <v>23</v>
      </c>
      <c r="D45" s="42">
        <v>1319</v>
      </c>
      <c r="E45" s="43"/>
      <c r="F45" s="92">
        <f t="shared" si="1"/>
        <v>483.923</v>
      </c>
      <c r="G45" s="100">
        <f t="shared" si="2"/>
        <v>0</v>
      </c>
      <c r="H45" s="93">
        <f t="shared" si="3"/>
        <v>0</v>
      </c>
      <c r="I45" s="94">
        <f t="shared" si="4"/>
        <v>209.20699999999999</v>
      </c>
      <c r="J45" s="94">
        <f t="shared" si="5"/>
        <v>146.85399999999998</v>
      </c>
      <c r="K45" s="94">
        <f t="shared" si="6"/>
        <v>49.689</v>
      </c>
      <c r="L45" s="94">
        <f t="shared" si="7"/>
        <v>9.8000000000000007</v>
      </c>
      <c r="M45" s="95">
        <f t="shared" si="16"/>
        <v>0</v>
      </c>
      <c r="N45" s="96">
        <f t="shared" si="8"/>
        <v>0</v>
      </c>
      <c r="O45" s="94">
        <f t="shared" si="9"/>
        <v>0</v>
      </c>
      <c r="P45" s="94">
        <f t="shared" si="10"/>
        <v>0</v>
      </c>
      <c r="Q45" s="98">
        <f t="shared" si="11"/>
        <v>228.91499999999999</v>
      </c>
      <c r="R45" s="99">
        <f t="shared" si="12"/>
        <v>1128.3879999999999</v>
      </c>
      <c r="S45" s="98">
        <f t="shared" si="13"/>
        <v>1352.337</v>
      </c>
      <c r="T45" s="98">
        <f t="shared" si="14"/>
        <v>406.798</v>
      </c>
      <c r="U45" s="99">
        <f t="shared" si="15"/>
        <v>2887.5230000000001</v>
      </c>
      <c r="V45" s="2"/>
      <c r="W45" s="38">
        <v>1</v>
      </c>
      <c r="X45" s="38">
        <v>1</v>
      </c>
      <c r="Y45" s="38">
        <v>0</v>
      </c>
      <c r="Z45" s="38">
        <v>1</v>
      </c>
      <c r="AA45" s="38">
        <v>1</v>
      </c>
      <c r="AB45" s="38">
        <v>1</v>
      </c>
      <c r="AC45" s="38">
        <v>1</v>
      </c>
      <c r="AD45" s="38">
        <v>0</v>
      </c>
      <c r="AE45" s="38">
        <v>0</v>
      </c>
      <c r="AF45" s="38">
        <v>1</v>
      </c>
      <c r="AG45" s="38">
        <v>1</v>
      </c>
      <c r="AH45" s="39">
        <v>7</v>
      </c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114">
        <v>94</v>
      </c>
      <c r="AV45" s="41"/>
      <c r="AW45" s="41"/>
      <c r="AX45" s="41"/>
    </row>
    <row r="46" spans="1:50" ht="15" customHeight="1">
      <c r="A46" s="33">
        <v>38</v>
      </c>
      <c r="B46" s="34" t="s">
        <v>41</v>
      </c>
      <c r="C46" s="35">
        <v>15</v>
      </c>
      <c r="D46" s="42">
        <v>356.6</v>
      </c>
      <c r="E46" s="43"/>
      <c r="F46" s="92">
        <f t="shared" si="1"/>
        <v>130.83199999999999</v>
      </c>
      <c r="G46" s="100">
        <f t="shared" si="2"/>
        <v>0</v>
      </c>
      <c r="H46" s="93">
        <f t="shared" si="3"/>
        <v>0</v>
      </c>
      <c r="I46" s="94">
        <f t="shared" si="4"/>
        <v>56.561</v>
      </c>
      <c r="J46" s="94">
        <f t="shared" si="5"/>
        <v>14.29</v>
      </c>
      <c r="K46" s="94">
        <f t="shared" si="6"/>
        <v>13.433999999999999</v>
      </c>
      <c r="L46" s="94">
        <f t="shared" si="7"/>
        <v>5.6</v>
      </c>
      <c r="M46" s="95">
        <f t="shared" si="16"/>
        <v>0</v>
      </c>
      <c r="N46" s="96">
        <f t="shared" si="8"/>
        <v>0</v>
      </c>
      <c r="O46" s="94">
        <f t="shared" si="9"/>
        <v>0</v>
      </c>
      <c r="P46" s="94">
        <f t="shared" si="10"/>
        <v>0</v>
      </c>
      <c r="Q46" s="98">
        <f t="shared" si="11"/>
        <v>61.889000000000003</v>
      </c>
      <c r="R46" s="99">
        <f t="shared" si="12"/>
        <v>282.60599999999999</v>
      </c>
      <c r="S46" s="98">
        <f t="shared" si="13"/>
        <v>365.613</v>
      </c>
      <c r="T46" s="98">
        <f t="shared" si="14"/>
        <v>109.98</v>
      </c>
      <c r="U46" s="99">
        <f t="shared" si="15"/>
        <v>758.19900000000007</v>
      </c>
      <c r="V46" s="2"/>
      <c r="W46" s="38">
        <v>1</v>
      </c>
      <c r="X46" s="38">
        <v>1</v>
      </c>
      <c r="Y46" s="38">
        <v>0</v>
      </c>
      <c r="Z46" s="38">
        <v>1</v>
      </c>
      <c r="AA46" s="38">
        <v>1</v>
      </c>
      <c r="AB46" s="38">
        <v>1</v>
      </c>
      <c r="AC46" s="38">
        <v>1</v>
      </c>
      <c r="AD46" s="38">
        <v>0</v>
      </c>
      <c r="AE46" s="38">
        <v>0</v>
      </c>
      <c r="AF46" s="38">
        <v>1</v>
      </c>
      <c r="AG46" s="38">
        <v>1</v>
      </c>
      <c r="AH46" s="44">
        <v>4</v>
      </c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</row>
    <row r="47" spans="1:50" ht="15" customHeight="1">
      <c r="A47" s="33">
        <v>39</v>
      </c>
      <c r="B47" s="34" t="s">
        <v>41</v>
      </c>
      <c r="C47" s="35">
        <v>6</v>
      </c>
      <c r="D47" s="42">
        <v>339.9</v>
      </c>
      <c r="E47" s="43">
        <v>145.4</v>
      </c>
      <c r="F47" s="92">
        <f t="shared" si="1"/>
        <v>178.05</v>
      </c>
      <c r="G47" s="100">
        <f t="shared" si="2"/>
        <v>0</v>
      </c>
      <c r="H47" s="93">
        <f t="shared" si="3"/>
        <v>0</v>
      </c>
      <c r="I47" s="94">
        <f t="shared" si="4"/>
        <v>76.974000000000004</v>
      </c>
      <c r="J47" s="94">
        <f t="shared" si="5"/>
        <v>19.446999999999999</v>
      </c>
      <c r="K47" s="94">
        <f t="shared" si="6"/>
        <v>18.282</v>
      </c>
      <c r="L47" s="94">
        <f t="shared" si="7"/>
        <v>2.8</v>
      </c>
      <c r="M47" s="95">
        <f t="shared" si="16"/>
        <v>0</v>
      </c>
      <c r="N47" s="96">
        <f t="shared" si="8"/>
        <v>0</v>
      </c>
      <c r="O47" s="94">
        <f t="shared" si="9"/>
        <v>0</v>
      </c>
      <c r="P47" s="94">
        <f t="shared" si="10"/>
        <v>0</v>
      </c>
      <c r="Q47" s="98">
        <f t="shared" si="11"/>
        <v>84.224999999999994</v>
      </c>
      <c r="R47" s="99">
        <f t="shared" si="12"/>
        <v>379.77800000000002</v>
      </c>
      <c r="S47" s="98">
        <f t="shared" si="13"/>
        <v>497.56599999999997</v>
      </c>
      <c r="T47" s="98">
        <f t="shared" si="14"/>
        <v>149.673</v>
      </c>
      <c r="U47" s="99">
        <f t="shared" si="15"/>
        <v>1027.0170000000001</v>
      </c>
      <c r="V47" s="2"/>
      <c r="W47" s="38">
        <v>1</v>
      </c>
      <c r="X47" s="38">
        <v>1</v>
      </c>
      <c r="Y47" s="38">
        <v>0</v>
      </c>
      <c r="Z47" s="38">
        <v>1</v>
      </c>
      <c r="AA47" s="38">
        <v>1</v>
      </c>
      <c r="AB47" s="38">
        <v>1</v>
      </c>
      <c r="AC47" s="38">
        <v>1</v>
      </c>
      <c r="AD47" s="38">
        <v>0</v>
      </c>
      <c r="AE47" s="38">
        <v>0</v>
      </c>
      <c r="AF47" s="38">
        <v>1</v>
      </c>
      <c r="AG47" s="38">
        <v>1</v>
      </c>
      <c r="AH47" s="44">
        <v>2</v>
      </c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</row>
    <row r="48" spans="1:50" ht="15" customHeight="1">
      <c r="A48" s="33">
        <v>40</v>
      </c>
      <c r="B48" s="34" t="s">
        <v>30</v>
      </c>
      <c r="C48" s="35">
        <v>18</v>
      </c>
      <c r="D48" s="42">
        <v>452.71</v>
      </c>
      <c r="E48" s="43"/>
      <c r="F48" s="92">
        <f t="shared" si="1"/>
        <v>166.09299999999999</v>
      </c>
      <c r="G48" s="93">
        <f t="shared" si="2"/>
        <v>0</v>
      </c>
      <c r="H48" s="93">
        <f t="shared" si="3"/>
        <v>0</v>
      </c>
      <c r="I48" s="97">
        <f t="shared" si="4"/>
        <v>0</v>
      </c>
      <c r="J48" s="94">
        <f t="shared" si="5"/>
        <v>159.14099999999999</v>
      </c>
      <c r="K48" s="94">
        <f t="shared" si="6"/>
        <v>17.053999999999998</v>
      </c>
      <c r="L48" s="94">
        <f t="shared" si="7"/>
        <v>77</v>
      </c>
      <c r="M48" s="95">
        <f t="shared" si="16"/>
        <v>0</v>
      </c>
      <c r="N48" s="96">
        <f t="shared" si="8"/>
        <v>0</v>
      </c>
      <c r="O48" s="97">
        <f t="shared" si="9"/>
        <v>0</v>
      </c>
      <c r="P48" s="94">
        <f t="shared" si="10"/>
        <v>0</v>
      </c>
      <c r="Q48" s="98">
        <f t="shared" si="11"/>
        <v>78.569000000000003</v>
      </c>
      <c r="R48" s="99">
        <f t="shared" si="12"/>
        <v>497.85699999999997</v>
      </c>
      <c r="S48" s="98">
        <f t="shared" si="13"/>
        <v>464.15199999999999</v>
      </c>
      <c r="T48" s="98">
        <f t="shared" si="14"/>
        <v>139.62200000000001</v>
      </c>
      <c r="U48" s="99">
        <f t="shared" si="15"/>
        <v>1101.6309999999999</v>
      </c>
      <c r="V48" s="2"/>
      <c r="W48" s="38">
        <v>1</v>
      </c>
      <c r="X48" s="38">
        <v>0</v>
      </c>
      <c r="Y48" s="38">
        <v>0</v>
      </c>
      <c r="Z48" s="38">
        <v>0</v>
      </c>
      <c r="AA48" s="38">
        <v>1</v>
      </c>
      <c r="AB48" s="38">
        <v>1</v>
      </c>
      <c r="AC48" s="38">
        <v>1</v>
      </c>
      <c r="AD48" s="38">
        <v>0</v>
      </c>
      <c r="AE48" s="38">
        <v>0</v>
      </c>
      <c r="AF48" s="38">
        <v>0</v>
      </c>
      <c r="AG48" s="38">
        <v>1</v>
      </c>
      <c r="AH48" s="39">
        <v>55</v>
      </c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6"/>
      <c r="AU48" s="114">
        <v>141</v>
      </c>
      <c r="AV48" s="41"/>
      <c r="AW48" s="41"/>
      <c r="AX48" s="41"/>
    </row>
    <row r="49" spans="1:50" ht="15" customHeight="1">
      <c r="A49" s="33">
        <v>41</v>
      </c>
      <c r="B49" s="34" t="s">
        <v>30</v>
      </c>
      <c r="C49" s="35">
        <v>23</v>
      </c>
      <c r="D49" s="42">
        <v>393.81</v>
      </c>
      <c r="E49" s="43"/>
      <c r="F49" s="92">
        <f t="shared" si="1"/>
        <v>144.48400000000001</v>
      </c>
      <c r="G49" s="93">
        <f t="shared" si="2"/>
        <v>0</v>
      </c>
      <c r="H49" s="93">
        <f t="shared" si="3"/>
        <v>0</v>
      </c>
      <c r="I49" s="94">
        <f t="shared" si="4"/>
        <v>62.462000000000003</v>
      </c>
      <c r="J49" s="94">
        <f t="shared" si="5"/>
        <v>15.781000000000001</v>
      </c>
      <c r="K49" s="94">
        <f t="shared" si="6"/>
        <v>14.836</v>
      </c>
      <c r="L49" s="94">
        <f t="shared" si="7"/>
        <v>88.2</v>
      </c>
      <c r="M49" s="95">
        <f t="shared" si="16"/>
        <v>0</v>
      </c>
      <c r="N49" s="96">
        <f t="shared" si="8"/>
        <v>0</v>
      </c>
      <c r="O49" s="97">
        <f t="shared" si="9"/>
        <v>0</v>
      </c>
      <c r="P49" s="94">
        <f t="shared" si="10"/>
        <v>0</v>
      </c>
      <c r="Q49" s="98">
        <f t="shared" si="11"/>
        <v>68.346000000000004</v>
      </c>
      <c r="R49" s="99">
        <f t="shared" si="12"/>
        <v>394.10900000000004</v>
      </c>
      <c r="S49" s="98">
        <f t="shared" si="13"/>
        <v>403.76299999999998</v>
      </c>
      <c r="T49" s="98">
        <f t="shared" si="14"/>
        <v>121.456</v>
      </c>
      <c r="U49" s="99">
        <f t="shared" si="15"/>
        <v>919.32799999999997</v>
      </c>
      <c r="V49" s="2"/>
      <c r="W49" s="38">
        <v>1</v>
      </c>
      <c r="X49" s="38">
        <v>0</v>
      </c>
      <c r="Y49" s="38">
        <v>0</v>
      </c>
      <c r="Z49" s="38">
        <v>1</v>
      </c>
      <c r="AA49" s="38">
        <v>1</v>
      </c>
      <c r="AB49" s="38">
        <v>1</v>
      </c>
      <c r="AC49" s="38">
        <v>1</v>
      </c>
      <c r="AD49" s="38">
        <v>0</v>
      </c>
      <c r="AE49" s="38">
        <v>0</v>
      </c>
      <c r="AF49" s="38">
        <v>0</v>
      </c>
      <c r="AG49" s="38">
        <v>1</v>
      </c>
      <c r="AH49" s="39">
        <v>63</v>
      </c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6"/>
      <c r="AU49" s="41"/>
      <c r="AV49" s="41"/>
      <c r="AW49" s="41"/>
      <c r="AX49" s="41"/>
    </row>
    <row r="50" spans="1:50" ht="15" customHeight="1">
      <c r="A50" s="33">
        <v>42</v>
      </c>
      <c r="B50" s="34" t="s">
        <v>30</v>
      </c>
      <c r="C50" s="35">
        <v>57</v>
      </c>
      <c r="D50" s="42">
        <v>603.70000000000005</v>
      </c>
      <c r="E50" s="43"/>
      <c r="F50" s="92">
        <f t="shared" si="1"/>
        <v>221.489</v>
      </c>
      <c r="G50" s="93">
        <f t="shared" si="2"/>
        <v>0</v>
      </c>
      <c r="H50" s="93">
        <f t="shared" si="3"/>
        <v>0</v>
      </c>
      <c r="I50" s="94">
        <f t="shared" si="4"/>
        <v>95.753</v>
      </c>
      <c r="J50" s="94">
        <f t="shared" si="5"/>
        <v>71.191000000000003</v>
      </c>
      <c r="K50" s="94">
        <f t="shared" si="6"/>
        <v>22.742999999999999</v>
      </c>
      <c r="L50" s="94">
        <f t="shared" si="7"/>
        <v>2.8</v>
      </c>
      <c r="M50" s="95">
        <f t="shared" si="16"/>
        <v>0</v>
      </c>
      <c r="N50" s="96">
        <f t="shared" si="8"/>
        <v>0</v>
      </c>
      <c r="O50" s="97">
        <f t="shared" si="9"/>
        <v>0</v>
      </c>
      <c r="P50" s="94">
        <f t="shared" si="10"/>
        <v>0</v>
      </c>
      <c r="Q50" s="98">
        <f t="shared" si="11"/>
        <v>104.773</v>
      </c>
      <c r="R50" s="99">
        <f t="shared" si="12"/>
        <v>518.74900000000002</v>
      </c>
      <c r="S50" s="98">
        <f t="shared" si="13"/>
        <v>618.95799999999997</v>
      </c>
      <c r="T50" s="98">
        <f t="shared" si="14"/>
        <v>186.18899999999999</v>
      </c>
      <c r="U50" s="99">
        <f t="shared" si="15"/>
        <v>1323.896</v>
      </c>
      <c r="V50" s="2"/>
      <c r="W50" s="38">
        <v>1</v>
      </c>
      <c r="X50" s="38">
        <v>0</v>
      </c>
      <c r="Y50" s="38">
        <v>0</v>
      </c>
      <c r="Z50" s="38">
        <v>1</v>
      </c>
      <c r="AA50" s="38">
        <v>1</v>
      </c>
      <c r="AB50" s="38">
        <v>1</v>
      </c>
      <c r="AC50" s="38">
        <v>1</v>
      </c>
      <c r="AD50" s="38">
        <v>0</v>
      </c>
      <c r="AE50" s="38">
        <v>0</v>
      </c>
      <c r="AF50" s="38">
        <v>0</v>
      </c>
      <c r="AG50" s="38">
        <v>1</v>
      </c>
      <c r="AH50" s="44">
        <v>2</v>
      </c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114">
        <v>47</v>
      </c>
      <c r="AV50" s="41"/>
      <c r="AW50" s="41"/>
      <c r="AX50" s="41"/>
    </row>
    <row r="51" spans="1:50" ht="15" customHeight="1">
      <c r="A51" s="33">
        <v>43</v>
      </c>
      <c r="B51" s="34" t="s">
        <v>30</v>
      </c>
      <c r="C51" s="35">
        <v>59</v>
      </c>
      <c r="D51" s="42">
        <v>752.2</v>
      </c>
      <c r="E51" s="43"/>
      <c r="F51" s="92">
        <f t="shared" si="1"/>
        <v>275.97199999999998</v>
      </c>
      <c r="G51" s="100">
        <f t="shared" si="2"/>
        <v>0</v>
      </c>
      <c r="H51" s="93">
        <f t="shared" si="3"/>
        <v>0</v>
      </c>
      <c r="I51" s="94">
        <f t="shared" si="4"/>
        <v>119.307</v>
      </c>
      <c r="J51" s="94">
        <f t="shared" si="5"/>
        <v>77.141999999999996</v>
      </c>
      <c r="K51" s="94">
        <f t="shared" si="6"/>
        <v>28.337</v>
      </c>
      <c r="L51" s="94">
        <f t="shared" si="7"/>
        <v>494.2</v>
      </c>
      <c r="M51" s="95">
        <f t="shared" si="16"/>
        <v>0</v>
      </c>
      <c r="N51" s="96">
        <f t="shared" si="8"/>
        <v>0</v>
      </c>
      <c r="O51" s="94">
        <f t="shared" si="9"/>
        <v>0</v>
      </c>
      <c r="P51" s="94">
        <f t="shared" si="10"/>
        <v>0</v>
      </c>
      <c r="Q51" s="98">
        <f t="shared" si="11"/>
        <v>130.54599999999999</v>
      </c>
      <c r="R51" s="99">
        <f t="shared" si="12"/>
        <v>1125.5039999999999</v>
      </c>
      <c r="S51" s="98">
        <f t="shared" si="13"/>
        <v>771.21100000000001</v>
      </c>
      <c r="T51" s="98">
        <f t="shared" si="14"/>
        <v>231.989</v>
      </c>
      <c r="U51" s="99">
        <f t="shared" si="15"/>
        <v>2128.7039999999997</v>
      </c>
      <c r="V51" s="2"/>
      <c r="W51" s="38">
        <v>1</v>
      </c>
      <c r="X51" s="38">
        <v>1</v>
      </c>
      <c r="Y51" s="38">
        <v>0</v>
      </c>
      <c r="Z51" s="38">
        <v>1</v>
      </c>
      <c r="AA51" s="38">
        <v>1</v>
      </c>
      <c r="AB51" s="38">
        <v>1</v>
      </c>
      <c r="AC51" s="38">
        <v>1</v>
      </c>
      <c r="AD51" s="38">
        <v>0</v>
      </c>
      <c r="AE51" s="38">
        <v>0</v>
      </c>
      <c r="AF51" s="38">
        <v>1</v>
      </c>
      <c r="AG51" s="38">
        <v>1</v>
      </c>
      <c r="AH51" s="39">
        <v>353</v>
      </c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114">
        <v>47</v>
      </c>
      <c r="AV51" s="41"/>
      <c r="AW51" s="41"/>
      <c r="AX51" s="41"/>
    </row>
    <row r="52" spans="1:50" ht="15" customHeight="1">
      <c r="A52" s="33">
        <v>44</v>
      </c>
      <c r="B52" s="34" t="s">
        <v>30</v>
      </c>
      <c r="C52" s="35">
        <v>61</v>
      </c>
      <c r="D52" s="42">
        <v>1813.7</v>
      </c>
      <c r="E52" s="43"/>
      <c r="F52" s="92">
        <f t="shared" si="1"/>
        <v>665.42200000000003</v>
      </c>
      <c r="G52" s="100">
        <f t="shared" si="2"/>
        <v>0</v>
      </c>
      <c r="H52" s="93">
        <f t="shared" si="3"/>
        <v>0</v>
      </c>
      <c r="I52" s="94">
        <f t="shared" si="4"/>
        <v>287.67200000000003</v>
      </c>
      <c r="J52" s="94">
        <f t="shared" si="5"/>
        <v>119.678</v>
      </c>
      <c r="K52" s="94">
        <f t="shared" si="6"/>
        <v>68.325999999999993</v>
      </c>
      <c r="L52" s="94">
        <f t="shared" si="7"/>
        <v>43.4</v>
      </c>
      <c r="M52" s="95">
        <f t="shared" si="16"/>
        <v>0</v>
      </c>
      <c r="N52" s="96">
        <f t="shared" si="8"/>
        <v>0</v>
      </c>
      <c r="O52" s="94">
        <f t="shared" si="9"/>
        <v>0</v>
      </c>
      <c r="P52" s="94">
        <f t="shared" si="10"/>
        <v>0</v>
      </c>
      <c r="Q52" s="98">
        <f t="shared" si="11"/>
        <v>314.77100000000002</v>
      </c>
      <c r="R52" s="99">
        <f t="shared" si="12"/>
        <v>1499.269</v>
      </c>
      <c r="S52" s="98">
        <f t="shared" si="13"/>
        <v>1859.54</v>
      </c>
      <c r="T52" s="98">
        <f t="shared" si="14"/>
        <v>559.37</v>
      </c>
      <c r="U52" s="99">
        <f t="shared" si="15"/>
        <v>3918.1790000000001</v>
      </c>
      <c r="V52" s="2"/>
      <c r="W52" s="38">
        <v>1</v>
      </c>
      <c r="X52" s="38">
        <v>1</v>
      </c>
      <c r="Y52" s="38">
        <v>0</v>
      </c>
      <c r="Z52" s="38">
        <v>1</v>
      </c>
      <c r="AA52" s="38">
        <v>1</v>
      </c>
      <c r="AB52" s="38">
        <v>1</v>
      </c>
      <c r="AC52" s="38">
        <v>1</v>
      </c>
      <c r="AD52" s="38">
        <v>0</v>
      </c>
      <c r="AE52" s="38">
        <v>0</v>
      </c>
      <c r="AF52" s="38">
        <v>1</v>
      </c>
      <c r="AG52" s="38">
        <v>1</v>
      </c>
      <c r="AH52" s="39">
        <v>31</v>
      </c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114">
        <v>47</v>
      </c>
      <c r="AV52" s="41"/>
      <c r="AW52" s="41"/>
      <c r="AX52" s="41"/>
    </row>
    <row r="53" spans="1:50" ht="15" customHeight="1">
      <c r="A53" s="33">
        <v>45</v>
      </c>
      <c r="B53" s="34" t="s">
        <v>18</v>
      </c>
      <c r="C53" s="35">
        <v>7</v>
      </c>
      <c r="D53" s="42">
        <v>727.5</v>
      </c>
      <c r="E53" s="43"/>
      <c r="F53" s="92">
        <f t="shared" si="1"/>
        <v>266.91000000000003</v>
      </c>
      <c r="G53" s="93">
        <f t="shared" si="2"/>
        <v>0</v>
      </c>
      <c r="H53" s="93">
        <f t="shared" si="3"/>
        <v>0</v>
      </c>
      <c r="I53" s="94">
        <f t="shared" si="4"/>
        <v>115.389</v>
      </c>
      <c r="J53" s="94">
        <f t="shared" si="5"/>
        <v>29.152000000000001</v>
      </c>
      <c r="K53" s="94">
        <f t="shared" si="6"/>
        <v>27.405999999999999</v>
      </c>
      <c r="L53" s="94">
        <f t="shared" si="7"/>
        <v>12.6</v>
      </c>
      <c r="M53" s="95">
        <f t="shared" si="16"/>
        <v>0</v>
      </c>
      <c r="N53" s="96">
        <f t="shared" si="8"/>
        <v>0</v>
      </c>
      <c r="O53" s="97">
        <f t="shared" si="9"/>
        <v>0</v>
      </c>
      <c r="P53" s="94">
        <f t="shared" si="10"/>
        <v>0</v>
      </c>
      <c r="Q53" s="98">
        <f t="shared" si="11"/>
        <v>126.259</v>
      </c>
      <c r="R53" s="99">
        <f t="shared" si="12"/>
        <v>577.71600000000001</v>
      </c>
      <c r="S53" s="98">
        <f t="shared" si="13"/>
        <v>745.88699999999994</v>
      </c>
      <c r="T53" s="98">
        <f t="shared" si="14"/>
        <v>224.37100000000001</v>
      </c>
      <c r="U53" s="99">
        <f t="shared" si="15"/>
        <v>1547.9739999999999</v>
      </c>
      <c r="V53" s="2"/>
      <c r="W53" s="38">
        <v>1</v>
      </c>
      <c r="X53" s="38">
        <v>0</v>
      </c>
      <c r="Y53" s="38">
        <v>0</v>
      </c>
      <c r="Z53" s="38">
        <v>1</v>
      </c>
      <c r="AA53" s="38">
        <v>1</v>
      </c>
      <c r="AB53" s="38">
        <v>1</v>
      </c>
      <c r="AC53" s="38">
        <v>1</v>
      </c>
      <c r="AD53" s="38">
        <v>0</v>
      </c>
      <c r="AE53" s="38">
        <v>0</v>
      </c>
      <c r="AF53" s="38">
        <v>0</v>
      </c>
      <c r="AG53" s="38">
        <v>1</v>
      </c>
      <c r="AH53" s="39">
        <v>9</v>
      </c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</row>
    <row r="54" spans="1:50" ht="15" customHeight="1">
      <c r="A54" s="33">
        <v>46</v>
      </c>
      <c r="B54" s="34" t="s">
        <v>18</v>
      </c>
      <c r="C54" s="35">
        <v>9</v>
      </c>
      <c r="D54" s="42">
        <v>748.7</v>
      </c>
      <c r="E54" s="43"/>
      <c r="F54" s="92">
        <f t="shared" si="1"/>
        <v>274.68799999999999</v>
      </c>
      <c r="G54" s="93">
        <f t="shared" si="2"/>
        <v>0</v>
      </c>
      <c r="H54" s="93">
        <f t="shared" si="3"/>
        <v>0</v>
      </c>
      <c r="I54" s="94">
        <f t="shared" si="4"/>
        <v>118.752</v>
      </c>
      <c r="J54" s="94">
        <f t="shared" si="5"/>
        <v>30.001999999999999</v>
      </c>
      <c r="K54" s="94">
        <f t="shared" si="6"/>
        <v>28.204999999999998</v>
      </c>
      <c r="L54" s="94">
        <f t="shared" si="7"/>
        <v>11.2</v>
      </c>
      <c r="M54" s="95">
        <f t="shared" si="16"/>
        <v>0</v>
      </c>
      <c r="N54" s="96">
        <f t="shared" si="8"/>
        <v>0</v>
      </c>
      <c r="O54" s="97">
        <f t="shared" si="9"/>
        <v>0</v>
      </c>
      <c r="P54" s="94">
        <f t="shared" si="10"/>
        <v>0</v>
      </c>
      <c r="Q54" s="98">
        <f t="shared" si="11"/>
        <v>129.93799999999999</v>
      </c>
      <c r="R54" s="99">
        <f t="shared" si="12"/>
        <v>592.78499999999997</v>
      </c>
      <c r="S54" s="98">
        <f t="shared" si="13"/>
        <v>767.62300000000005</v>
      </c>
      <c r="T54" s="98">
        <f t="shared" si="14"/>
        <v>230.90899999999999</v>
      </c>
      <c r="U54" s="99">
        <f t="shared" si="15"/>
        <v>1591.317</v>
      </c>
      <c r="V54" s="2"/>
      <c r="W54" s="38">
        <v>1</v>
      </c>
      <c r="X54" s="38">
        <v>0</v>
      </c>
      <c r="Y54" s="38">
        <v>0</v>
      </c>
      <c r="Z54" s="38">
        <v>1</v>
      </c>
      <c r="AA54" s="38">
        <v>1</v>
      </c>
      <c r="AB54" s="38">
        <v>1</v>
      </c>
      <c r="AC54" s="38">
        <v>1</v>
      </c>
      <c r="AD54" s="38">
        <v>0</v>
      </c>
      <c r="AE54" s="38">
        <v>0</v>
      </c>
      <c r="AF54" s="38">
        <v>0</v>
      </c>
      <c r="AG54" s="38">
        <v>1</v>
      </c>
      <c r="AH54" s="39">
        <v>8</v>
      </c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</row>
    <row r="55" spans="1:50" ht="15" customHeight="1">
      <c r="A55" s="33">
        <v>47</v>
      </c>
      <c r="B55" s="34" t="s">
        <v>18</v>
      </c>
      <c r="C55" s="35" t="s">
        <v>19</v>
      </c>
      <c r="D55" s="42">
        <v>737.8</v>
      </c>
      <c r="E55" s="43"/>
      <c r="F55" s="92">
        <f t="shared" si="1"/>
        <v>270.68900000000002</v>
      </c>
      <c r="G55" s="93">
        <f t="shared" si="2"/>
        <v>0</v>
      </c>
      <c r="H55" s="93">
        <f t="shared" si="3"/>
        <v>0</v>
      </c>
      <c r="I55" s="94">
        <f t="shared" si="4"/>
        <v>117.023</v>
      </c>
      <c r="J55" s="94">
        <f t="shared" si="5"/>
        <v>29.565000000000001</v>
      </c>
      <c r="K55" s="97">
        <f t="shared" si="6"/>
        <v>0</v>
      </c>
      <c r="L55" s="94">
        <f t="shared" si="7"/>
        <v>16.8</v>
      </c>
      <c r="M55" s="95">
        <f t="shared" si="16"/>
        <v>0</v>
      </c>
      <c r="N55" s="96">
        <f t="shared" si="8"/>
        <v>0</v>
      </c>
      <c r="O55" s="97">
        <f t="shared" si="9"/>
        <v>0</v>
      </c>
      <c r="P55" s="94">
        <f t="shared" si="10"/>
        <v>0</v>
      </c>
      <c r="Q55" s="98">
        <f t="shared" si="11"/>
        <v>128.047</v>
      </c>
      <c r="R55" s="99">
        <f t="shared" si="12"/>
        <v>562.12400000000002</v>
      </c>
      <c r="S55" s="98">
        <f t="shared" si="13"/>
        <v>756.447</v>
      </c>
      <c r="T55" s="98">
        <f t="shared" si="14"/>
        <v>227.548</v>
      </c>
      <c r="U55" s="99">
        <f t="shared" si="15"/>
        <v>1546.1190000000001</v>
      </c>
      <c r="V55" s="2"/>
      <c r="W55" s="38">
        <v>1</v>
      </c>
      <c r="X55" s="38">
        <v>0</v>
      </c>
      <c r="Y55" s="38">
        <v>0</v>
      </c>
      <c r="Z55" s="38">
        <v>1</v>
      </c>
      <c r="AA55" s="38">
        <v>1</v>
      </c>
      <c r="AB55" s="38">
        <v>0</v>
      </c>
      <c r="AC55" s="38">
        <v>1</v>
      </c>
      <c r="AD55" s="38">
        <v>0</v>
      </c>
      <c r="AE55" s="38">
        <v>0</v>
      </c>
      <c r="AF55" s="38">
        <v>0</v>
      </c>
      <c r="AG55" s="38">
        <v>0</v>
      </c>
      <c r="AH55" s="39">
        <v>12</v>
      </c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</row>
    <row r="56" spans="1:50" ht="15" customHeight="1">
      <c r="A56" s="33">
        <v>48</v>
      </c>
      <c r="B56" s="34" t="s">
        <v>31</v>
      </c>
      <c r="C56" s="35">
        <v>33</v>
      </c>
      <c r="D56" s="42">
        <v>630.1</v>
      </c>
      <c r="E56" s="43"/>
      <c r="F56" s="92">
        <f t="shared" si="1"/>
        <v>231.17500000000001</v>
      </c>
      <c r="G56" s="93">
        <f t="shared" si="2"/>
        <v>0</v>
      </c>
      <c r="H56" s="93">
        <f t="shared" si="3"/>
        <v>0</v>
      </c>
      <c r="I56" s="94">
        <f t="shared" si="4"/>
        <v>99.941000000000003</v>
      </c>
      <c r="J56" s="94">
        <f t="shared" si="5"/>
        <v>25.248999999999999</v>
      </c>
      <c r="K56" s="94">
        <f t="shared" si="6"/>
        <v>23.736999999999998</v>
      </c>
      <c r="L56" s="94">
        <f t="shared" si="7"/>
        <v>85.4</v>
      </c>
      <c r="M56" s="95">
        <f t="shared" si="16"/>
        <v>0</v>
      </c>
      <c r="N56" s="96">
        <f t="shared" si="8"/>
        <v>0</v>
      </c>
      <c r="O56" s="97">
        <f t="shared" si="9"/>
        <v>0</v>
      </c>
      <c r="P56" s="94">
        <f t="shared" si="10"/>
        <v>0</v>
      </c>
      <c r="Q56" s="98">
        <f t="shared" si="11"/>
        <v>109.355</v>
      </c>
      <c r="R56" s="99">
        <f t="shared" si="12"/>
        <v>574.85700000000008</v>
      </c>
      <c r="S56" s="98">
        <f t="shared" si="13"/>
        <v>646.02499999999998</v>
      </c>
      <c r="T56" s="98">
        <f t="shared" si="14"/>
        <v>194.33199999999999</v>
      </c>
      <c r="U56" s="99">
        <f t="shared" si="15"/>
        <v>1415.2139999999999</v>
      </c>
      <c r="V56" s="2"/>
      <c r="W56" s="38">
        <v>1</v>
      </c>
      <c r="X56" s="38">
        <v>0</v>
      </c>
      <c r="Y56" s="38">
        <v>0</v>
      </c>
      <c r="Z56" s="38">
        <v>1</v>
      </c>
      <c r="AA56" s="38">
        <v>1</v>
      </c>
      <c r="AB56" s="38">
        <v>1</v>
      </c>
      <c r="AC56" s="38">
        <v>1</v>
      </c>
      <c r="AD56" s="38">
        <v>0</v>
      </c>
      <c r="AE56" s="38">
        <v>0</v>
      </c>
      <c r="AF56" s="38">
        <v>0</v>
      </c>
      <c r="AG56" s="38">
        <v>1</v>
      </c>
      <c r="AH56" s="39">
        <v>61</v>
      </c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</row>
    <row r="57" spans="1:50" ht="15" customHeight="1">
      <c r="A57" s="33">
        <v>49</v>
      </c>
      <c r="B57" s="34" t="s">
        <v>32</v>
      </c>
      <c r="C57" s="35">
        <v>4</v>
      </c>
      <c r="D57" s="42">
        <v>263.8</v>
      </c>
      <c r="E57" s="43"/>
      <c r="F57" s="92">
        <f t="shared" si="1"/>
        <v>96.784999999999997</v>
      </c>
      <c r="G57" s="93">
        <f t="shared" si="2"/>
        <v>0</v>
      </c>
      <c r="H57" s="93">
        <f t="shared" si="3"/>
        <v>0</v>
      </c>
      <c r="I57" s="97">
        <f t="shared" si="4"/>
        <v>0</v>
      </c>
      <c r="J57" s="94">
        <f t="shared" si="5"/>
        <v>10.571</v>
      </c>
      <c r="K57" s="94">
        <f t="shared" si="6"/>
        <v>9.9380000000000006</v>
      </c>
      <c r="L57" s="94">
        <f t="shared" si="7"/>
        <v>32.200000000000003</v>
      </c>
      <c r="M57" s="95">
        <f t="shared" si="16"/>
        <v>0</v>
      </c>
      <c r="N57" s="96">
        <f t="shared" si="8"/>
        <v>0</v>
      </c>
      <c r="O57" s="97">
        <f t="shared" si="9"/>
        <v>0</v>
      </c>
      <c r="P57" s="94">
        <f t="shared" si="10"/>
        <v>0</v>
      </c>
      <c r="Q57" s="98">
        <f t="shared" si="11"/>
        <v>45.783000000000001</v>
      </c>
      <c r="R57" s="99">
        <f t="shared" si="12"/>
        <v>195.27699999999999</v>
      </c>
      <c r="S57" s="98">
        <f t="shared" si="13"/>
        <v>270.46699999999998</v>
      </c>
      <c r="T57" s="98">
        <f t="shared" si="14"/>
        <v>81.36</v>
      </c>
      <c r="U57" s="99">
        <f t="shared" si="15"/>
        <v>547.10400000000004</v>
      </c>
      <c r="V57" s="2"/>
      <c r="W57" s="38">
        <v>1</v>
      </c>
      <c r="X57" s="38">
        <v>0</v>
      </c>
      <c r="Y57" s="38">
        <v>0</v>
      </c>
      <c r="Z57" s="38">
        <v>0</v>
      </c>
      <c r="AA57" s="38">
        <v>1</v>
      </c>
      <c r="AB57" s="38">
        <v>1</v>
      </c>
      <c r="AC57" s="38">
        <v>1</v>
      </c>
      <c r="AD57" s="38">
        <v>0</v>
      </c>
      <c r="AE57" s="38">
        <v>0</v>
      </c>
      <c r="AF57" s="38">
        <v>0</v>
      </c>
      <c r="AG57" s="38">
        <v>1</v>
      </c>
      <c r="AH57" s="44">
        <v>23</v>
      </c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</row>
    <row r="58" spans="1:50" ht="15" customHeight="1">
      <c r="A58" s="33">
        <v>50</v>
      </c>
      <c r="B58" s="34" t="s">
        <v>33</v>
      </c>
      <c r="C58" s="35">
        <v>11</v>
      </c>
      <c r="D58" s="42">
        <v>325.39999999999998</v>
      </c>
      <c r="E58" s="43">
        <v>43.1</v>
      </c>
      <c r="F58" s="92">
        <f t="shared" si="1"/>
        <v>135.19800000000001</v>
      </c>
      <c r="G58" s="93">
        <f t="shared" si="2"/>
        <v>0</v>
      </c>
      <c r="H58" s="93">
        <f t="shared" si="3"/>
        <v>0</v>
      </c>
      <c r="I58" s="94">
        <f t="shared" si="4"/>
        <v>58.448</v>
      </c>
      <c r="J58" s="94">
        <f t="shared" si="5"/>
        <v>14.766</v>
      </c>
      <c r="K58" s="94">
        <f t="shared" si="6"/>
        <v>13.882</v>
      </c>
      <c r="L58" s="94">
        <f t="shared" si="7"/>
        <v>96.6</v>
      </c>
      <c r="M58" s="95">
        <f t="shared" si="16"/>
        <v>0</v>
      </c>
      <c r="N58" s="96">
        <f t="shared" si="8"/>
        <v>0</v>
      </c>
      <c r="O58" s="97">
        <f t="shared" si="9"/>
        <v>0</v>
      </c>
      <c r="P58" s="94">
        <f t="shared" si="10"/>
        <v>0</v>
      </c>
      <c r="Q58" s="98">
        <f t="shared" si="11"/>
        <v>63.954000000000001</v>
      </c>
      <c r="R58" s="99">
        <f t="shared" si="12"/>
        <v>382.84800000000001</v>
      </c>
      <c r="S58" s="98">
        <f t="shared" si="13"/>
        <v>377.81400000000002</v>
      </c>
      <c r="T58" s="98">
        <f t="shared" si="14"/>
        <v>113.651</v>
      </c>
      <c r="U58" s="99">
        <f t="shared" si="15"/>
        <v>874.3130000000001</v>
      </c>
      <c r="V58" s="2"/>
      <c r="W58" s="38">
        <v>1</v>
      </c>
      <c r="X58" s="38">
        <v>0</v>
      </c>
      <c r="Y58" s="38">
        <v>0</v>
      </c>
      <c r="Z58" s="38">
        <v>1</v>
      </c>
      <c r="AA58" s="38">
        <v>1</v>
      </c>
      <c r="AB58" s="38">
        <v>1</v>
      </c>
      <c r="AC58" s="38">
        <v>1</v>
      </c>
      <c r="AD58" s="38">
        <v>0</v>
      </c>
      <c r="AE58" s="38">
        <v>0</v>
      </c>
      <c r="AF58" s="38">
        <v>0</v>
      </c>
      <c r="AG58" s="38">
        <v>1</v>
      </c>
      <c r="AH58" s="44">
        <v>69</v>
      </c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</row>
    <row r="59" spans="1:50" ht="15" customHeight="1">
      <c r="A59" s="33">
        <v>51</v>
      </c>
      <c r="B59" s="34" t="s">
        <v>33</v>
      </c>
      <c r="C59" s="35">
        <v>17</v>
      </c>
      <c r="D59" s="42">
        <v>390.3</v>
      </c>
      <c r="E59" s="43"/>
      <c r="F59" s="92">
        <f t="shared" si="1"/>
        <v>143.196</v>
      </c>
      <c r="G59" s="93">
        <f t="shared" si="2"/>
        <v>0</v>
      </c>
      <c r="H59" s="93">
        <f t="shared" si="3"/>
        <v>0</v>
      </c>
      <c r="I59" s="94">
        <f t="shared" si="4"/>
        <v>61.905999999999999</v>
      </c>
      <c r="J59" s="94">
        <f t="shared" si="5"/>
        <v>15.64</v>
      </c>
      <c r="K59" s="94">
        <f t="shared" si="6"/>
        <v>14.702999999999999</v>
      </c>
      <c r="L59" s="94">
        <f t="shared" si="7"/>
        <v>2.8</v>
      </c>
      <c r="M59" s="95">
        <f t="shared" si="16"/>
        <v>0</v>
      </c>
      <c r="N59" s="96">
        <f t="shared" si="8"/>
        <v>0</v>
      </c>
      <c r="O59" s="97">
        <f t="shared" si="9"/>
        <v>0</v>
      </c>
      <c r="P59" s="94">
        <f t="shared" si="10"/>
        <v>0</v>
      </c>
      <c r="Q59" s="98">
        <f t="shared" si="11"/>
        <v>67.736999999999995</v>
      </c>
      <c r="R59" s="99">
        <f t="shared" si="12"/>
        <v>305.98200000000003</v>
      </c>
      <c r="S59" s="98">
        <f t="shared" si="13"/>
        <v>400.16500000000002</v>
      </c>
      <c r="T59" s="98">
        <f t="shared" si="14"/>
        <v>120.374</v>
      </c>
      <c r="U59" s="99">
        <f t="shared" si="15"/>
        <v>826.52099999999996</v>
      </c>
      <c r="V59" s="2"/>
      <c r="W59" s="38">
        <v>1</v>
      </c>
      <c r="X59" s="38">
        <v>0</v>
      </c>
      <c r="Y59" s="38">
        <v>0</v>
      </c>
      <c r="Z59" s="38">
        <v>1</v>
      </c>
      <c r="AA59" s="38">
        <v>1</v>
      </c>
      <c r="AB59" s="38">
        <v>1</v>
      </c>
      <c r="AC59" s="38">
        <v>1</v>
      </c>
      <c r="AD59" s="38">
        <v>0</v>
      </c>
      <c r="AE59" s="38">
        <v>0</v>
      </c>
      <c r="AF59" s="38">
        <v>0</v>
      </c>
      <c r="AG59" s="38">
        <v>1</v>
      </c>
      <c r="AH59" s="39">
        <v>2</v>
      </c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</row>
    <row r="60" spans="1:50" ht="15" customHeight="1">
      <c r="A60" s="33">
        <v>52</v>
      </c>
      <c r="B60" s="34" t="s">
        <v>33</v>
      </c>
      <c r="C60" s="62" t="s">
        <v>55</v>
      </c>
      <c r="D60" s="42">
        <v>1720.1</v>
      </c>
      <c r="E60" s="43"/>
      <c r="F60" s="92">
        <f t="shared" si="1"/>
        <v>631.08199999999999</v>
      </c>
      <c r="G60" s="100">
        <f t="shared" si="2"/>
        <v>0</v>
      </c>
      <c r="H60" s="93">
        <f t="shared" si="3"/>
        <v>0</v>
      </c>
      <c r="I60" s="94">
        <f t="shared" si="4"/>
        <v>272.82600000000002</v>
      </c>
      <c r="J60" s="94">
        <f t="shared" si="5"/>
        <v>68.927000000000007</v>
      </c>
      <c r="K60" s="94">
        <f t="shared" si="6"/>
        <v>64.8</v>
      </c>
      <c r="L60" s="97">
        <f t="shared" si="7"/>
        <v>5.6</v>
      </c>
      <c r="M60" s="95">
        <f t="shared" si="16"/>
        <v>0</v>
      </c>
      <c r="N60" s="96">
        <f t="shared" si="8"/>
        <v>0</v>
      </c>
      <c r="O60" s="94">
        <f t="shared" si="9"/>
        <v>0</v>
      </c>
      <c r="P60" s="94">
        <f t="shared" si="10"/>
        <v>0</v>
      </c>
      <c r="Q60" s="98">
        <f t="shared" si="11"/>
        <v>298.52699999999999</v>
      </c>
      <c r="R60" s="99">
        <f t="shared" si="12"/>
        <v>1341.7619999999999</v>
      </c>
      <c r="S60" s="98">
        <f t="shared" si="13"/>
        <v>1763.575</v>
      </c>
      <c r="T60" s="98">
        <f t="shared" si="14"/>
        <v>530.50300000000004</v>
      </c>
      <c r="U60" s="99">
        <f t="shared" si="15"/>
        <v>3635.84</v>
      </c>
      <c r="V60" s="2"/>
      <c r="W60" s="38">
        <v>1</v>
      </c>
      <c r="X60" s="38">
        <v>1</v>
      </c>
      <c r="Y60" s="38">
        <v>0</v>
      </c>
      <c r="Z60" s="38">
        <v>1</v>
      </c>
      <c r="AA60" s="38">
        <v>1</v>
      </c>
      <c r="AB60" s="38">
        <v>1</v>
      </c>
      <c r="AC60" s="38">
        <v>0</v>
      </c>
      <c r="AD60" s="38">
        <v>0</v>
      </c>
      <c r="AE60" s="38">
        <v>0</v>
      </c>
      <c r="AF60" s="38">
        <v>1</v>
      </c>
      <c r="AG60" s="38">
        <v>1</v>
      </c>
      <c r="AH60" s="44">
        <v>4</v>
      </c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</row>
    <row r="61" spans="1:50" ht="15" customHeight="1">
      <c r="A61" s="33">
        <v>53</v>
      </c>
      <c r="B61" s="34" t="s">
        <v>33</v>
      </c>
      <c r="C61" s="35">
        <v>31</v>
      </c>
      <c r="D61" s="42">
        <v>1748.9</v>
      </c>
      <c r="E61" s="43">
        <v>196.9</v>
      </c>
      <c r="F61" s="92">
        <f t="shared" si="1"/>
        <v>713.88800000000003</v>
      </c>
      <c r="G61" s="100">
        <f t="shared" si="2"/>
        <v>0</v>
      </c>
      <c r="H61" s="93">
        <f t="shared" si="3"/>
        <v>0</v>
      </c>
      <c r="I61" s="94">
        <f t="shared" si="4"/>
        <v>308.625</v>
      </c>
      <c r="J61" s="94">
        <f t="shared" si="5"/>
        <v>77.971000000000004</v>
      </c>
      <c r="K61" s="94">
        <f t="shared" si="6"/>
        <v>73.302000000000007</v>
      </c>
      <c r="L61" s="94">
        <f t="shared" si="7"/>
        <v>54.6</v>
      </c>
      <c r="M61" s="95">
        <f t="shared" si="16"/>
        <v>0</v>
      </c>
      <c r="N61" s="96">
        <f t="shared" si="8"/>
        <v>0</v>
      </c>
      <c r="O61" s="94">
        <f t="shared" si="9"/>
        <v>0</v>
      </c>
      <c r="P61" s="94">
        <f t="shared" si="10"/>
        <v>0</v>
      </c>
      <c r="Q61" s="98">
        <f t="shared" si="11"/>
        <v>337.697</v>
      </c>
      <c r="R61" s="99">
        <f t="shared" si="12"/>
        <v>1566.0829999999996</v>
      </c>
      <c r="S61" s="98">
        <f t="shared" si="13"/>
        <v>1994.979</v>
      </c>
      <c r="T61" s="98">
        <f t="shared" si="14"/>
        <v>600.11199999999997</v>
      </c>
      <c r="U61" s="99">
        <f t="shared" si="15"/>
        <v>4161.1739999999991</v>
      </c>
      <c r="V61" s="2"/>
      <c r="W61" s="38">
        <v>1</v>
      </c>
      <c r="X61" s="38">
        <v>1</v>
      </c>
      <c r="Y61" s="38">
        <v>0</v>
      </c>
      <c r="Z61" s="38">
        <v>1</v>
      </c>
      <c r="AA61" s="38">
        <v>1</v>
      </c>
      <c r="AB61" s="38">
        <v>1</v>
      </c>
      <c r="AC61" s="38">
        <v>1</v>
      </c>
      <c r="AD61" s="38">
        <v>0</v>
      </c>
      <c r="AE61" s="38">
        <v>0</v>
      </c>
      <c r="AF61" s="38">
        <v>1</v>
      </c>
      <c r="AG61" s="38">
        <v>1</v>
      </c>
      <c r="AH61" s="44">
        <v>39</v>
      </c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</row>
    <row r="62" spans="1:50" ht="15" customHeight="1">
      <c r="A62" s="33">
        <v>54</v>
      </c>
      <c r="B62" s="34" t="s">
        <v>33</v>
      </c>
      <c r="C62" s="35" t="s">
        <v>34</v>
      </c>
      <c r="D62" s="42">
        <v>1630.5</v>
      </c>
      <c r="E62" s="43"/>
      <c r="F62" s="92">
        <f t="shared" si="1"/>
        <v>598.20899999999995</v>
      </c>
      <c r="G62" s="100">
        <f t="shared" si="2"/>
        <v>0</v>
      </c>
      <c r="H62" s="93">
        <f t="shared" si="3"/>
        <v>0</v>
      </c>
      <c r="I62" s="94">
        <f t="shared" si="4"/>
        <v>258.61500000000001</v>
      </c>
      <c r="J62" s="94">
        <f t="shared" si="5"/>
        <v>65.337000000000003</v>
      </c>
      <c r="K62" s="94">
        <f t="shared" si="6"/>
        <v>61.423999999999999</v>
      </c>
      <c r="L62" s="94">
        <f t="shared" si="7"/>
        <v>212.8</v>
      </c>
      <c r="M62" s="95">
        <f t="shared" si="16"/>
        <v>0</v>
      </c>
      <c r="N62" s="96">
        <f t="shared" si="8"/>
        <v>0</v>
      </c>
      <c r="O62" s="94">
        <f t="shared" si="9"/>
        <v>0</v>
      </c>
      <c r="P62" s="94">
        <f t="shared" si="10"/>
        <v>0</v>
      </c>
      <c r="Q62" s="98">
        <f t="shared" si="11"/>
        <v>282.976</v>
      </c>
      <c r="R62" s="99">
        <f t="shared" si="12"/>
        <v>1479.3609999999999</v>
      </c>
      <c r="S62" s="98">
        <f t="shared" si="13"/>
        <v>1671.71</v>
      </c>
      <c r="T62" s="98">
        <f t="shared" si="14"/>
        <v>502.86900000000003</v>
      </c>
      <c r="U62" s="99">
        <f t="shared" si="15"/>
        <v>3653.94</v>
      </c>
      <c r="V62" s="2"/>
      <c r="W62" s="38">
        <v>1</v>
      </c>
      <c r="X62" s="38">
        <v>1</v>
      </c>
      <c r="Y62" s="38">
        <v>0</v>
      </c>
      <c r="Z62" s="38">
        <v>1</v>
      </c>
      <c r="AA62" s="38">
        <v>1</v>
      </c>
      <c r="AB62" s="38">
        <v>1</v>
      </c>
      <c r="AC62" s="38">
        <v>1</v>
      </c>
      <c r="AD62" s="38">
        <v>0</v>
      </c>
      <c r="AE62" s="38">
        <v>0</v>
      </c>
      <c r="AF62" s="38">
        <v>1</v>
      </c>
      <c r="AG62" s="38">
        <v>1</v>
      </c>
      <c r="AH62" s="39">
        <v>152</v>
      </c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</row>
    <row r="63" spans="1:50" ht="15" customHeight="1">
      <c r="A63" s="33">
        <v>55</v>
      </c>
      <c r="B63" s="34" t="s">
        <v>33</v>
      </c>
      <c r="C63" s="35">
        <v>57</v>
      </c>
      <c r="D63" s="42">
        <v>463.8</v>
      </c>
      <c r="E63" s="43"/>
      <c r="F63" s="92">
        <f t="shared" si="1"/>
        <v>170.16200000000001</v>
      </c>
      <c r="G63" s="93">
        <f t="shared" si="2"/>
        <v>0</v>
      </c>
      <c r="H63" s="93">
        <f t="shared" si="3"/>
        <v>0</v>
      </c>
      <c r="I63" s="94">
        <f t="shared" si="4"/>
        <v>73.563999999999993</v>
      </c>
      <c r="J63" s="94">
        <f t="shared" si="5"/>
        <v>18.585000000000001</v>
      </c>
      <c r="K63" s="94">
        <f t="shared" si="6"/>
        <v>17.472000000000001</v>
      </c>
      <c r="L63" s="97">
        <f t="shared" si="7"/>
        <v>2.8</v>
      </c>
      <c r="M63" s="95">
        <f t="shared" si="16"/>
        <v>0</v>
      </c>
      <c r="N63" s="96">
        <f t="shared" si="8"/>
        <v>0</v>
      </c>
      <c r="O63" s="97">
        <f t="shared" si="9"/>
        <v>0</v>
      </c>
      <c r="P63" s="94">
        <f t="shared" si="10"/>
        <v>0</v>
      </c>
      <c r="Q63" s="98">
        <f t="shared" si="11"/>
        <v>80.492999999999995</v>
      </c>
      <c r="R63" s="99">
        <f t="shared" si="12"/>
        <v>363.07599999999996</v>
      </c>
      <c r="S63" s="98">
        <f t="shared" si="13"/>
        <v>475.52199999999999</v>
      </c>
      <c r="T63" s="98">
        <f t="shared" si="14"/>
        <v>143.042</v>
      </c>
      <c r="U63" s="99">
        <f t="shared" si="15"/>
        <v>981.63999999999987</v>
      </c>
      <c r="V63" s="2"/>
      <c r="W63" s="38">
        <v>1</v>
      </c>
      <c r="X63" s="38">
        <v>0</v>
      </c>
      <c r="Y63" s="38">
        <v>0</v>
      </c>
      <c r="Z63" s="38">
        <v>1</v>
      </c>
      <c r="AA63" s="38">
        <v>1</v>
      </c>
      <c r="AB63" s="38">
        <v>1</v>
      </c>
      <c r="AC63" s="38">
        <v>0</v>
      </c>
      <c r="AD63" s="38">
        <v>0</v>
      </c>
      <c r="AE63" s="38">
        <v>0</v>
      </c>
      <c r="AF63" s="38">
        <v>0</v>
      </c>
      <c r="AG63" s="38">
        <v>1</v>
      </c>
      <c r="AH63" s="44">
        <v>2</v>
      </c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</row>
    <row r="64" spans="1:50" ht="15" customHeight="1">
      <c r="A64" s="33">
        <v>56</v>
      </c>
      <c r="B64" s="34" t="s">
        <v>33</v>
      </c>
      <c r="C64" s="35" t="s">
        <v>35</v>
      </c>
      <c r="D64" s="42">
        <v>691.1</v>
      </c>
      <c r="E64" s="43"/>
      <c r="F64" s="92">
        <f t="shared" si="1"/>
        <v>253.55500000000001</v>
      </c>
      <c r="G64" s="100">
        <f t="shared" si="2"/>
        <v>0</v>
      </c>
      <c r="H64" s="93">
        <f t="shared" si="3"/>
        <v>0</v>
      </c>
      <c r="I64" s="94">
        <f t="shared" si="4"/>
        <v>109.616</v>
      </c>
      <c r="J64" s="94">
        <f t="shared" si="5"/>
        <v>27.693000000000001</v>
      </c>
      <c r="K64" s="94">
        <f t="shared" si="6"/>
        <v>26.035</v>
      </c>
      <c r="L64" s="94">
        <f t="shared" si="7"/>
        <v>98</v>
      </c>
      <c r="M64" s="95">
        <f t="shared" si="16"/>
        <v>0</v>
      </c>
      <c r="N64" s="96">
        <f t="shared" si="8"/>
        <v>0</v>
      </c>
      <c r="O64" s="94">
        <f t="shared" si="9"/>
        <v>0</v>
      </c>
      <c r="P64" s="94">
        <f t="shared" si="10"/>
        <v>0</v>
      </c>
      <c r="Q64" s="98">
        <f t="shared" si="11"/>
        <v>119.94199999999999</v>
      </c>
      <c r="R64" s="99">
        <f t="shared" si="12"/>
        <v>634.84100000000001</v>
      </c>
      <c r="S64" s="98">
        <f t="shared" si="13"/>
        <v>708.56700000000001</v>
      </c>
      <c r="T64" s="98">
        <f t="shared" si="14"/>
        <v>213.14500000000001</v>
      </c>
      <c r="U64" s="99">
        <f t="shared" si="15"/>
        <v>1556.5529999999999</v>
      </c>
      <c r="V64" s="2"/>
      <c r="W64" s="38">
        <v>1</v>
      </c>
      <c r="X64" s="38">
        <v>1</v>
      </c>
      <c r="Y64" s="38">
        <v>0</v>
      </c>
      <c r="Z64" s="38">
        <v>1</v>
      </c>
      <c r="AA64" s="38">
        <v>1</v>
      </c>
      <c r="AB64" s="38">
        <v>1</v>
      </c>
      <c r="AC64" s="38">
        <v>1</v>
      </c>
      <c r="AD64" s="38">
        <v>0</v>
      </c>
      <c r="AE64" s="38">
        <v>0</v>
      </c>
      <c r="AF64" s="38">
        <v>1</v>
      </c>
      <c r="AG64" s="38">
        <v>1</v>
      </c>
      <c r="AH64" s="44">
        <v>70</v>
      </c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</row>
    <row r="65" spans="1:50" ht="15" customHeight="1">
      <c r="A65" s="33">
        <v>57</v>
      </c>
      <c r="B65" s="34" t="s">
        <v>33</v>
      </c>
      <c r="C65" s="35" t="s">
        <v>36</v>
      </c>
      <c r="D65" s="42">
        <v>1158.72</v>
      </c>
      <c r="E65" s="43"/>
      <c r="F65" s="92">
        <f t="shared" si="1"/>
        <v>425.11900000000003</v>
      </c>
      <c r="G65" s="100">
        <f t="shared" si="2"/>
        <v>0</v>
      </c>
      <c r="H65" s="93">
        <f t="shared" si="3"/>
        <v>0</v>
      </c>
      <c r="I65" s="94">
        <f t="shared" si="4"/>
        <v>183.785</v>
      </c>
      <c r="J65" s="94">
        <f t="shared" si="5"/>
        <v>46.432000000000002</v>
      </c>
      <c r="K65" s="94">
        <f t="shared" si="6"/>
        <v>43.651000000000003</v>
      </c>
      <c r="L65" s="94">
        <f t="shared" si="7"/>
        <v>67.2</v>
      </c>
      <c r="M65" s="95">
        <f t="shared" si="16"/>
        <v>0</v>
      </c>
      <c r="N65" s="96">
        <f t="shared" si="8"/>
        <v>0</v>
      </c>
      <c r="O65" s="94">
        <f t="shared" si="9"/>
        <v>0</v>
      </c>
      <c r="P65" s="94">
        <f t="shared" si="10"/>
        <v>0</v>
      </c>
      <c r="Q65" s="98">
        <f t="shared" si="11"/>
        <v>201.09800000000001</v>
      </c>
      <c r="R65" s="99">
        <f t="shared" si="12"/>
        <v>967.28500000000008</v>
      </c>
      <c r="S65" s="98">
        <f t="shared" si="13"/>
        <v>1188.0060000000001</v>
      </c>
      <c r="T65" s="98">
        <f t="shared" si="14"/>
        <v>357.36500000000001</v>
      </c>
      <c r="U65" s="99">
        <f t="shared" si="15"/>
        <v>2512.6559999999999</v>
      </c>
      <c r="V65" s="2"/>
      <c r="W65" s="38">
        <v>1</v>
      </c>
      <c r="X65" s="38">
        <v>1</v>
      </c>
      <c r="Y65" s="38">
        <v>0</v>
      </c>
      <c r="Z65" s="38">
        <v>1</v>
      </c>
      <c r="AA65" s="38">
        <v>1</v>
      </c>
      <c r="AB65" s="38">
        <v>1</v>
      </c>
      <c r="AC65" s="38">
        <v>1</v>
      </c>
      <c r="AD65" s="38">
        <v>0</v>
      </c>
      <c r="AE65" s="38">
        <v>0</v>
      </c>
      <c r="AF65" s="38">
        <v>1</v>
      </c>
      <c r="AG65" s="38">
        <v>1</v>
      </c>
      <c r="AH65" s="44">
        <v>48</v>
      </c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</row>
    <row r="66" spans="1:50" ht="15" customHeight="1">
      <c r="A66" s="33">
        <v>58</v>
      </c>
      <c r="B66" s="34" t="s">
        <v>33</v>
      </c>
      <c r="C66" s="35">
        <v>9</v>
      </c>
      <c r="D66" s="42">
        <v>907.6</v>
      </c>
      <c r="E66" s="43">
        <v>249.1</v>
      </c>
      <c r="F66" s="92">
        <f t="shared" si="1"/>
        <v>424.37799999999999</v>
      </c>
      <c r="G66" s="93">
        <f t="shared" si="2"/>
        <v>0</v>
      </c>
      <c r="H66" s="93">
        <f t="shared" si="3"/>
        <v>0</v>
      </c>
      <c r="I66" s="94">
        <f t="shared" si="4"/>
        <v>183.465</v>
      </c>
      <c r="J66" s="94">
        <f t="shared" si="5"/>
        <v>46.350999999999999</v>
      </c>
      <c r="K66" s="94">
        <f t="shared" si="6"/>
        <v>43.575000000000003</v>
      </c>
      <c r="L66" s="94">
        <f t="shared" si="7"/>
        <v>102.2</v>
      </c>
      <c r="M66" s="95">
        <f t="shared" si="16"/>
        <v>0</v>
      </c>
      <c r="N66" s="96">
        <f t="shared" si="8"/>
        <v>0</v>
      </c>
      <c r="O66" s="97">
        <f t="shared" si="9"/>
        <v>0</v>
      </c>
      <c r="P66" s="94">
        <f t="shared" si="10"/>
        <v>0</v>
      </c>
      <c r="Q66" s="98">
        <f t="shared" si="11"/>
        <v>200.74700000000001</v>
      </c>
      <c r="R66" s="99">
        <f t="shared" si="12"/>
        <v>1000.7160000000001</v>
      </c>
      <c r="S66" s="98">
        <f t="shared" si="13"/>
        <v>1185.9349999999999</v>
      </c>
      <c r="T66" s="98">
        <f t="shared" si="14"/>
        <v>356.74200000000002</v>
      </c>
      <c r="U66" s="99">
        <f t="shared" si="15"/>
        <v>2543.393</v>
      </c>
      <c r="V66" s="2"/>
      <c r="W66" s="38">
        <v>1</v>
      </c>
      <c r="X66" s="38">
        <v>0</v>
      </c>
      <c r="Y66" s="38">
        <v>0</v>
      </c>
      <c r="Z66" s="38">
        <v>1</v>
      </c>
      <c r="AA66" s="38">
        <v>1</v>
      </c>
      <c r="AB66" s="38">
        <v>1</v>
      </c>
      <c r="AC66" s="38">
        <v>1</v>
      </c>
      <c r="AD66" s="38">
        <v>0</v>
      </c>
      <c r="AE66" s="38">
        <v>0</v>
      </c>
      <c r="AF66" s="38">
        <v>0</v>
      </c>
      <c r="AG66" s="38">
        <v>1</v>
      </c>
      <c r="AH66" s="44">
        <v>73</v>
      </c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</row>
    <row r="67" spans="1:50" ht="15" customHeight="1">
      <c r="A67" s="33">
        <v>59</v>
      </c>
      <c r="B67" s="34" t="s">
        <v>37</v>
      </c>
      <c r="C67" s="35">
        <v>3</v>
      </c>
      <c r="D67" s="42">
        <v>1655.23</v>
      </c>
      <c r="E67" s="43">
        <v>57.3</v>
      </c>
      <c r="F67" s="92">
        <f t="shared" si="1"/>
        <v>628.30399999999997</v>
      </c>
      <c r="G67" s="100">
        <f t="shared" si="2"/>
        <v>0</v>
      </c>
      <c r="H67" s="93">
        <f t="shared" si="3"/>
        <v>0</v>
      </c>
      <c r="I67" s="94">
        <f t="shared" si="4"/>
        <v>271.62599999999998</v>
      </c>
      <c r="J67" s="94">
        <f t="shared" si="5"/>
        <v>68.623999999999995</v>
      </c>
      <c r="K67" s="94">
        <f t="shared" si="6"/>
        <v>64.513999999999996</v>
      </c>
      <c r="L67" s="94">
        <f t="shared" si="7"/>
        <v>33.6</v>
      </c>
      <c r="M67" s="95">
        <f t="shared" si="16"/>
        <v>0</v>
      </c>
      <c r="N67" s="96">
        <f t="shared" si="8"/>
        <v>0</v>
      </c>
      <c r="O67" s="94">
        <f t="shared" si="9"/>
        <v>0</v>
      </c>
      <c r="P67" s="94">
        <f t="shared" si="10"/>
        <v>0</v>
      </c>
      <c r="Q67" s="98">
        <f t="shared" si="11"/>
        <v>297.21300000000002</v>
      </c>
      <c r="R67" s="99">
        <f t="shared" si="12"/>
        <v>1363.8809999999999</v>
      </c>
      <c r="S67" s="98">
        <f t="shared" si="13"/>
        <v>1755.8130000000001</v>
      </c>
      <c r="T67" s="98">
        <f t="shared" si="14"/>
        <v>528.16800000000001</v>
      </c>
      <c r="U67" s="99">
        <f t="shared" si="15"/>
        <v>3647.8620000000001</v>
      </c>
      <c r="V67" s="2"/>
      <c r="W67" s="38">
        <v>1</v>
      </c>
      <c r="X67" s="38">
        <v>1</v>
      </c>
      <c r="Y67" s="38">
        <v>0</v>
      </c>
      <c r="Z67" s="38">
        <v>1</v>
      </c>
      <c r="AA67" s="38">
        <v>1</v>
      </c>
      <c r="AB67" s="38">
        <v>1</v>
      </c>
      <c r="AC67" s="38">
        <v>1</v>
      </c>
      <c r="AD67" s="38">
        <v>0</v>
      </c>
      <c r="AE67" s="38">
        <v>0</v>
      </c>
      <c r="AF67" s="38">
        <v>1</v>
      </c>
      <c r="AG67" s="38">
        <v>1</v>
      </c>
      <c r="AH67" s="44">
        <v>24</v>
      </c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</row>
    <row r="68" spans="1:50" ht="15" customHeight="1">
      <c r="A68" s="33">
        <v>60</v>
      </c>
      <c r="B68" s="34" t="s">
        <v>37</v>
      </c>
      <c r="C68" s="35">
        <v>4</v>
      </c>
      <c r="D68" s="42">
        <v>510.8</v>
      </c>
      <c r="E68" s="43"/>
      <c r="F68" s="92">
        <f t="shared" si="1"/>
        <v>187.40600000000001</v>
      </c>
      <c r="G68" s="100">
        <f t="shared" si="2"/>
        <v>0</v>
      </c>
      <c r="H68" s="93">
        <f t="shared" si="3"/>
        <v>0</v>
      </c>
      <c r="I68" s="94">
        <f t="shared" si="4"/>
        <v>81.018000000000001</v>
      </c>
      <c r="J68" s="94">
        <f t="shared" si="5"/>
        <v>20.469000000000001</v>
      </c>
      <c r="K68" s="94">
        <f t="shared" si="6"/>
        <v>19.242999999999999</v>
      </c>
      <c r="L68" s="94">
        <f t="shared" si="7"/>
        <v>26.6</v>
      </c>
      <c r="M68" s="95">
        <f t="shared" si="16"/>
        <v>0</v>
      </c>
      <c r="N68" s="96">
        <f t="shared" si="8"/>
        <v>0</v>
      </c>
      <c r="O68" s="94">
        <f t="shared" si="9"/>
        <v>0</v>
      </c>
      <c r="P68" s="94">
        <f t="shared" si="10"/>
        <v>0</v>
      </c>
      <c r="Q68" s="98">
        <f t="shared" si="11"/>
        <v>88.65</v>
      </c>
      <c r="R68" s="99">
        <f t="shared" si="12"/>
        <v>423.38599999999997</v>
      </c>
      <c r="S68" s="98">
        <f t="shared" si="13"/>
        <v>523.71</v>
      </c>
      <c r="T68" s="98">
        <f t="shared" si="14"/>
        <v>157.53800000000001</v>
      </c>
      <c r="U68" s="99">
        <f t="shared" si="15"/>
        <v>1104.634</v>
      </c>
      <c r="V68" s="2"/>
      <c r="W68" s="38">
        <v>1</v>
      </c>
      <c r="X68" s="38">
        <v>1</v>
      </c>
      <c r="Y68" s="38">
        <v>0</v>
      </c>
      <c r="Z68" s="38">
        <v>1</v>
      </c>
      <c r="AA68" s="38">
        <v>1</v>
      </c>
      <c r="AB68" s="38">
        <v>1</v>
      </c>
      <c r="AC68" s="38">
        <v>1</v>
      </c>
      <c r="AD68" s="38">
        <v>0</v>
      </c>
      <c r="AE68" s="38">
        <v>0</v>
      </c>
      <c r="AF68" s="38">
        <v>1</v>
      </c>
      <c r="AG68" s="38">
        <v>1</v>
      </c>
      <c r="AH68" s="44">
        <v>19</v>
      </c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</row>
    <row r="69" spans="1:50" ht="15" customHeight="1">
      <c r="A69" s="33">
        <v>61</v>
      </c>
      <c r="B69" s="34" t="s">
        <v>37</v>
      </c>
      <c r="C69" s="35">
        <v>5</v>
      </c>
      <c r="D69" s="42">
        <v>599.20000000000005</v>
      </c>
      <c r="E69" s="43"/>
      <c r="F69" s="92">
        <f t="shared" si="1"/>
        <v>219.83799999999999</v>
      </c>
      <c r="G69" s="100">
        <f t="shared" si="2"/>
        <v>0</v>
      </c>
      <c r="H69" s="93">
        <f t="shared" si="3"/>
        <v>0</v>
      </c>
      <c r="I69" s="94">
        <f t="shared" si="4"/>
        <v>95.04</v>
      </c>
      <c r="J69" s="94">
        <f t="shared" si="5"/>
        <v>69.010999999999996</v>
      </c>
      <c r="K69" s="94">
        <f t="shared" si="6"/>
        <v>22.573</v>
      </c>
      <c r="L69" s="94">
        <f t="shared" si="7"/>
        <v>15.4</v>
      </c>
      <c r="M69" s="95">
        <f t="shared" si="16"/>
        <v>0</v>
      </c>
      <c r="N69" s="96">
        <f t="shared" si="8"/>
        <v>0</v>
      </c>
      <c r="O69" s="94">
        <f t="shared" si="9"/>
        <v>0</v>
      </c>
      <c r="P69" s="94">
        <f t="shared" si="10"/>
        <v>0</v>
      </c>
      <c r="Q69" s="98">
        <f t="shared" si="11"/>
        <v>103.992</v>
      </c>
      <c r="R69" s="99">
        <f t="shared" si="12"/>
        <v>525.85399999999993</v>
      </c>
      <c r="S69" s="98">
        <f t="shared" si="13"/>
        <v>614.34400000000005</v>
      </c>
      <c r="T69" s="98">
        <f t="shared" si="14"/>
        <v>184.80199999999999</v>
      </c>
      <c r="U69" s="99">
        <f t="shared" si="15"/>
        <v>1325</v>
      </c>
      <c r="V69" s="2"/>
      <c r="W69" s="38">
        <v>1</v>
      </c>
      <c r="X69" s="38">
        <v>1</v>
      </c>
      <c r="Y69" s="38">
        <v>0</v>
      </c>
      <c r="Z69" s="38">
        <v>1</v>
      </c>
      <c r="AA69" s="38">
        <v>1</v>
      </c>
      <c r="AB69" s="38">
        <v>1</v>
      </c>
      <c r="AC69" s="38">
        <v>1</v>
      </c>
      <c r="AD69" s="38">
        <v>0</v>
      </c>
      <c r="AE69" s="38">
        <v>0</v>
      </c>
      <c r="AF69" s="38">
        <v>1</v>
      </c>
      <c r="AG69" s="38">
        <v>1</v>
      </c>
      <c r="AH69" s="44">
        <v>11</v>
      </c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114">
        <v>45</v>
      </c>
      <c r="AV69" s="41"/>
      <c r="AW69" s="41"/>
      <c r="AX69" s="41"/>
    </row>
    <row r="70" spans="1:50" ht="15" customHeight="1">
      <c r="A70" s="33">
        <v>62</v>
      </c>
      <c r="B70" s="34" t="s">
        <v>37</v>
      </c>
      <c r="C70" s="35">
        <v>7</v>
      </c>
      <c r="D70" s="42">
        <v>602.4</v>
      </c>
      <c r="E70" s="43"/>
      <c r="F70" s="92">
        <f t="shared" si="1"/>
        <v>221.01300000000001</v>
      </c>
      <c r="G70" s="100">
        <f t="shared" si="2"/>
        <v>0</v>
      </c>
      <c r="H70" s="93">
        <f t="shared" si="3"/>
        <v>0</v>
      </c>
      <c r="I70" s="94">
        <f t="shared" si="4"/>
        <v>95.546999999999997</v>
      </c>
      <c r="J70" s="94">
        <f t="shared" si="5"/>
        <v>24.138999999999999</v>
      </c>
      <c r="K70" s="94">
        <f t="shared" si="6"/>
        <v>22.693999999999999</v>
      </c>
      <c r="L70" s="94">
        <f t="shared" si="7"/>
        <v>7</v>
      </c>
      <c r="M70" s="95">
        <f t="shared" ref="M70:M133" si="17">IF(AD70&lt;&gt;0,ROUND($AH$2/$AH$145*AH70,3),0)</f>
        <v>0</v>
      </c>
      <c r="N70" s="96">
        <f t="shared" si="8"/>
        <v>0</v>
      </c>
      <c r="O70" s="94">
        <f t="shared" si="9"/>
        <v>0</v>
      </c>
      <c r="P70" s="94">
        <f t="shared" si="10"/>
        <v>0</v>
      </c>
      <c r="Q70" s="98">
        <f t="shared" si="11"/>
        <v>104.548</v>
      </c>
      <c r="R70" s="99">
        <f t="shared" si="12"/>
        <v>474.94100000000003</v>
      </c>
      <c r="S70" s="98">
        <f t="shared" si="13"/>
        <v>617.625</v>
      </c>
      <c r="T70" s="98">
        <f t="shared" si="14"/>
        <v>185.78899999999999</v>
      </c>
      <c r="U70" s="99">
        <f t="shared" si="15"/>
        <v>1278.355</v>
      </c>
      <c r="V70" s="2"/>
      <c r="W70" s="38">
        <v>1</v>
      </c>
      <c r="X70" s="38">
        <v>1</v>
      </c>
      <c r="Y70" s="38">
        <v>0</v>
      </c>
      <c r="Z70" s="38">
        <v>1</v>
      </c>
      <c r="AA70" s="38">
        <v>1</v>
      </c>
      <c r="AB70" s="38">
        <v>1</v>
      </c>
      <c r="AC70" s="38">
        <v>1</v>
      </c>
      <c r="AD70" s="38">
        <v>0</v>
      </c>
      <c r="AE70" s="38">
        <v>0</v>
      </c>
      <c r="AF70" s="38">
        <v>1</v>
      </c>
      <c r="AG70" s="38">
        <v>1</v>
      </c>
      <c r="AH70" s="44">
        <v>5</v>
      </c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</row>
    <row r="71" spans="1:50" ht="15" customHeight="1">
      <c r="A71" s="33">
        <v>63</v>
      </c>
      <c r="B71" s="34" t="s">
        <v>37</v>
      </c>
      <c r="C71" s="35">
        <v>9</v>
      </c>
      <c r="D71" s="42">
        <v>1831.5</v>
      </c>
      <c r="E71" s="43"/>
      <c r="F71" s="92">
        <f t="shared" ref="F71:F134" si="18">IF(W71&lt;&gt;0,ROUND($AI$145/($D$145+$E$145-SUMIF(W:W,0,D:D)-SUMIF(W:W,0,E:E))*(D71+E71),3),0)+AR71</f>
        <v>671.95299999999997</v>
      </c>
      <c r="G71" s="100">
        <f t="shared" ref="G71:G134" si="19">AS71</f>
        <v>0</v>
      </c>
      <c r="H71" s="93">
        <f t="shared" ref="H71:H134" si="20">IF(Y71&lt;&gt;0,ROUND($AJ$145/(SUMIF(Y:Y,1,D:D)+SUMIF(Y:Y,1,E:E))*(D71+E71),2),0)</f>
        <v>0</v>
      </c>
      <c r="I71" s="94">
        <f t="shared" ref="I71:I134" si="21">IF(Z71&lt;&gt;0,ROUND(($AO$145+$AM$145)/($D$145+$E$145-SUMIF(Z:Z,0,D:D)-SUMIF(Z:Z,0,E:E))*(D71+E71),3),0)+AT71</f>
        <v>290.495</v>
      </c>
      <c r="J71" s="94">
        <f t="shared" ref="J71:J134" si="22">IF(AA71&lt;&gt;0,ROUND($AK$145/($D$145+$E$145-SUMIF(AA:AA,0,D:D)-SUMIF(AA:AA,0,E:E))*(D71+E71),3),0)+AU71</f>
        <v>73.391000000000005</v>
      </c>
      <c r="K71" s="94">
        <f t="shared" ref="K71:K134" si="23">IF(AB71&lt;&gt;0,ROUND($AN$145/($D$145+$E$145-SUMIF(AB:AB,0,D:D)-SUMIF(AB:AB,0,E:E))*(D71+E71),3),0)</f>
        <v>68.995999999999995</v>
      </c>
      <c r="L71" s="94">
        <f t="shared" ref="L71:L134" si="24">IF(AD71=0,ROUND($AH$2/$AH$145*AH71,3),0)</f>
        <v>12.6</v>
      </c>
      <c r="M71" s="95">
        <f t="shared" si="17"/>
        <v>0</v>
      </c>
      <c r="N71" s="96">
        <f t="shared" ref="N71:N134" si="25">IF(AE71&lt;&gt;0,ROUND($AE$2/$AE$145*AE71,3),0)</f>
        <v>0</v>
      </c>
      <c r="O71" s="94">
        <f t="shared" ref="O71:O134" si="26">AW71</f>
        <v>0</v>
      </c>
      <c r="P71" s="94">
        <f t="shared" ref="P71:P134" si="27">AX71</f>
        <v>0</v>
      </c>
      <c r="Q71" s="98">
        <f t="shared" ref="Q71:Q134" si="28">ROUND($AL$145/($D$145+$E$145)*(D71+E71),3)</f>
        <v>317.86</v>
      </c>
      <c r="R71" s="99">
        <f t="shared" ref="R71:R134" si="29">SUM(F71:Q71)</f>
        <v>1435.2950000000001</v>
      </c>
      <c r="S71" s="98">
        <f t="shared" ref="S71:S134" si="30">ROUND($AQ$145/($D$145+$E$145)*(D71+E71),3)</f>
        <v>1877.79</v>
      </c>
      <c r="T71" s="98">
        <f t="shared" ref="T71:T134" si="31">ROUND($AP$145/($D$145+$E$145)*(D71+E71),3)</f>
        <v>564.86</v>
      </c>
      <c r="U71" s="99">
        <f t="shared" ref="U71:U134" si="32">SUM(S71:T71)+R71</f>
        <v>3877.9450000000002</v>
      </c>
      <c r="V71" s="2"/>
      <c r="W71" s="38">
        <v>1</v>
      </c>
      <c r="X71" s="38">
        <v>1</v>
      </c>
      <c r="Y71" s="38">
        <v>0</v>
      </c>
      <c r="Z71" s="38">
        <v>1</v>
      </c>
      <c r="AA71" s="38">
        <v>1</v>
      </c>
      <c r="AB71" s="38">
        <v>1</v>
      </c>
      <c r="AC71" s="38">
        <v>1</v>
      </c>
      <c r="AD71" s="38">
        <v>0</v>
      </c>
      <c r="AE71" s="38">
        <v>0</v>
      </c>
      <c r="AF71" s="38">
        <v>1</v>
      </c>
      <c r="AG71" s="38">
        <v>1</v>
      </c>
      <c r="AH71" s="44">
        <v>9</v>
      </c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</row>
    <row r="72" spans="1:50" s="55" customFormat="1" ht="15" customHeight="1">
      <c r="A72" s="47">
        <v>64</v>
      </c>
      <c r="B72" s="48" t="s">
        <v>76</v>
      </c>
      <c r="C72" s="49">
        <v>11</v>
      </c>
      <c r="D72" s="50">
        <v>3431.8</v>
      </c>
      <c r="E72" s="51"/>
      <c r="F72" s="101">
        <f t="shared" si="18"/>
        <v>1259.0820000000001</v>
      </c>
      <c r="G72" s="101">
        <f t="shared" si="19"/>
        <v>0</v>
      </c>
      <c r="H72" s="101">
        <f t="shared" si="20"/>
        <v>0</v>
      </c>
      <c r="I72" s="102">
        <f t="shared" si="21"/>
        <v>544.32000000000005</v>
      </c>
      <c r="J72" s="102">
        <f t="shared" si="22"/>
        <v>137.517</v>
      </c>
      <c r="K72" s="102">
        <f t="shared" si="23"/>
        <v>129.28299999999999</v>
      </c>
      <c r="L72" s="102">
        <f t="shared" si="24"/>
        <v>0</v>
      </c>
      <c r="M72" s="102">
        <f t="shared" si="17"/>
        <v>999.6</v>
      </c>
      <c r="N72" s="103">
        <f t="shared" si="25"/>
        <v>6714.2860000000001</v>
      </c>
      <c r="O72" s="102">
        <f t="shared" si="26"/>
        <v>0</v>
      </c>
      <c r="P72" s="102">
        <f t="shared" si="27"/>
        <v>0</v>
      </c>
      <c r="Q72" s="104">
        <f t="shared" si="28"/>
        <v>595.59500000000003</v>
      </c>
      <c r="R72" s="105">
        <f t="shared" si="29"/>
        <v>10379.682999999999</v>
      </c>
      <c r="S72" s="104">
        <f t="shared" si="30"/>
        <v>3518.5369999999998</v>
      </c>
      <c r="T72" s="104">
        <f t="shared" si="31"/>
        <v>1058.415</v>
      </c>
      <c r="U72" s="105">
        <f t="shared" si="32"/>
        <v>14956.634999999998</v>
      </c>
      <c r="V72" s="2"/>
      <c r="W72" s="52">
        <v>1</v>
      </c>
      <c r="X72" s="52">
        <v>1</v>
      </c>
      <c r="Y72" s="52">
        <v>0</v>
      </c>
      <c r="Z72" s="52">
        <v>1</v>
      </c>
      <c r="AA72" s="52">
        <v>1</v>
      </c>
      <c r="AB72" s="52">
        <v>1</v>
      </c>
      <c r="AC72" s="52">
        <v>0</v>
      </c>
      <c r="AD72" s="52">
        <v>1</v>
      </c>
      <c r="AE72" s="52">
        <v>1</v>
      </c>
      <c r="AF72" s="52">
        <v>1</v>
      </c>
      <c r="AG72" s="52">
        <v>1</v>
      </c>
      <c r="AH72" s="53">
        <v>714</v>
      </c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</row>
    <row r="73" spans="1:50" s="55" customFormat="1" ht="15" customHeight="1">
      <c r="A73" s="47">
        <v>64</v>
      </c>
      <c r="B73" s="48" t="s">
        <v>77</v>
      </c>
      <c r="C73" s="49">
        <v>11</v>
      </c>
      <c r="D73" s="50">
        <v>274.60000000000002</v>
      </c>
      <c r="E73" s="51">
        <v>447.5</v>
      </c>
      <c r="F73" s="101">
        <f t="shared" si="18"/>
        <v>264.92899999999997</v>
      </c>
      <c r="G73" s="101">
        <f t="shared" si="19"/>
        <v>0</v>
      </c>
      <c r="H73" s="101">
        <f t="shared" si="20"/>
        <v>1022.88</v>
      </c>
      <c r="I73" s="102">
        <f t="shared" si="21"/>
        <v>114.533</v>
      </c>
      <c r="J73" s="102">
        <f t="shared" si="22"/>
        <v>28.936</v>
      </c>
      <c r="K73" s="102">
        <f t="shared" si="23"/>
        <v>27.202999999999999</v>
      </c>
      <c r="L73" s="102">
        <f t="shared" si="24"/>
        <v>1055.5999999999999</v>
      </c>
      <c r="M73" s="102">
        <f t="shared" si="17"/>
        <v>0</v>
      </c>
      <c r="N73" s="103">
        <f t="shared" si="25"/>
        <v>0</v>
      </c>
      <c r="O73" s="102">
        <f t="shared" si="26"/>
        <v>0</v>
      </c>
      <c r="P73" s="102">
        <f t="shared" si="27"/>
        <v>0</v>
      </c>
      <c r="Q73" s="104">
        <f t="shared" si="28"/>
        <v>125.322</v>
      </c>
      <c r="R73" s="105">
        <f t="shared" si="29"/>
        <v>2639.4029999999998</v>
      </c>
      <c r="S73" s="104">
        <f t="shared" si="30"/>
        <v>740.351</v>
      </c>
      <c r="T73" s="104">
        <f t="shared" si="31"/>
        <v>222.70599999999999</v>
      </c>
      <c r="U73" s="105">
        <f t="shared" si="32"/>
        <v>3602.46</v>
      </c>
      <c r="V73" s="2"/>
      <c r="W73" s="52">
        <v>1</v>
      </c>
      <c r="X73" s="52">
        <v>1</v>
      </c>
      <c r="Y73" s="52">
        <v>1</v>
      </c>
      <c r="Z73" s="52">
        <v>1</v>
      </c>
      <c r="AA73" s="52">
        <v>1</v>
      </c>
      <c r="AB73" s="52">
        <v>1</v>
      </c>
      <c r="AC73" s="52">
        <v>1</v>
      </c>
      <c r="AD73" s="52">
        <v>0</v>
      </c>
      <c r="AE73" s="52">
        <v>0</v>
      </c>
      <c r="AF73" s="52">
        <v>1</v>
      </c>
      <c r="AG73" s="52">
        <v>1</v>
      </c>
      <c r="AH73" s="53">
        <v>754</v>
      </c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</row>
    <row r="74" spans="1:50" ht="15" customHeight="1">
      <c r="A74" s="33">
        <v>65</v>
      </c>
      <c r="B74" s="34" t="s">
        <v>51</v>
      </c>
      <c r="C74" s="35">
        <v>4</v>
      </c>
      <c r="D74" s="42">
        <v>1159.3</v>
      </c>
      <c r="E74" s="43"/>
      <c r="F74" s="92">
        <f t="shared" si="18"/>
        <v>425.33199999999999</v>
      </c>
      <c r="G74" s="100">
        <f t="shared" si="19"/>
        <v>0</v>
      </c>
      <c r="H74" s="93">
        <f t="shared" si="20"/>
        <v>0</v>
      </c>
      <c r="I74" s="94">
        <f t="shared" si="21"/>
        <v>183.87700000000001</v>
      </c>
      <c r="J74" s="94">
        <f t="shared" si="22"/>
        <v>46.454999999999998</v>
      </c>
      <c r="K74" s="94">
        <f t="shared" si="23"/>
        <v>43.673000000000002</v>
      </c>
      <c r="L74" s="94">
        <f t="shared" si="24"/>
        <v>282.8</v>
      </c>
      <c r="M74" s="95">
        <f t="shared" si="17"/>
        <v>0</v>
      </c>
      <c r="N74" s="96">
        <f t="shared" si="25"/>
        <v>0</v>
      </c>
      <c r="O74" s="94">
        <f t="shared" si="26"/>
        <v>0</v>
      </c>
      <c r="P74" s="94">
        <f t="shared" si="27"/>
        <v>0</v>
      </c>
      <c r="Q74" s="98">
        <f t="shared" si="28"/>
        <v>201.19900000000001</v>
      </c>
      <c r="R74" s="99">
        <f t="shared" si="29"/>
        <v>1183.3360000000002</v>
      </c>
      <c r="S74" s="98">
        <f t="shared" si="30"/>
        <v>1188.6010000000001</v>
      </c>
      <c r="T74" s="98">
        <f t="shared" si="31"/>
        <v>357.54399999999998</v>
      </c>
      <c r="U74" s="99">
        <f t="shared" si="32"/>
        <v>2729.4810000000002</v>
      </c>
      <c r="V74" s="2"/>
      <c r="W74" s="38">
        <v>1</v>
      </c>
      <c r="X74" s="38">
        <v>1</v>
      </c>
      <c r="Y74" s="38">
        <v>0</v>
      </c>
      <c r="Z74" s="38">
        <v>1</v>
      </c>
      <c r="AA74" s="38">
        <v>1</v>
      </c>
      <c r="AB74" s="38">
        <v>1</v>
      </c>
      <c r="AC74" s="38">
        <v>1</v>
      </c>
      <c r="AD74" s="38">
        <v>0</v>
      </c>
      <c r="AE74" s="38">
        <v>0</v>
      </c>
      <c r="AF74" s="38">
        <v>1</v>
      </c>
      <c r="AG74" s="38">
        <v>1</v>
      </c>
      <c r="AH74" s="44">
        <v>202</v>
      </c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</row>
    <row r="75" spans="1:50" ht="15" customHeight="1">
      <c r="A75" s="33">
        <v>66</v>
      </c>
      <c r="B75" s="34" t="s">
        <v>51</v>
      </c>
      <c r="C75" s="35">
        <v>6</v>
      </c>
      <c r="D75" s="42">
        <v>363.8</v>
      </c>
      <c r="E75" s="43"/>
      <c r="F75" s="92">
        <f t="shared" si="18"/>
        <v>133.47300000000001</v>
      </c>
      <c r="G75" s="93">
        <f t="shared" si="19"/>
        <v>0</v>
      </c>
      <c r="H75" s="93">
        <f t="shared" si="20"/>
        <v>0</v>
      </c>
      <c r="I75" s="94">
        <f t="shared" si="21"/>
        <v>57.703000000000003</v>
      </c>
      <c r="J75" s="94">
        <f t="shared" si="22"/>
        <v>61.578000000000003</v>
      </c>
      <c r="K75" s="94">
        <f t="shared" si="23"/>
        <v>13.705</v>
      </c>
      <c r="L75" s="97">
        <f t="shared" si="24"/>
        <v>2.8</v>
      </c>
      <c r="M75" s="95">
        <f t="shared" si="17"/>
        <v>0</v>
      </c>
      <c r="N75" s="96">
        <f t="shared" si="25"/>
        <v>0</v>
      </c>
      <c r="O75" s="97">
        <f t="shared" si="26"/>
        <v>0</v>
      </c>
      <c r="P75" s="94">
        <f t="shared" si="27"/>
        <v>0</v>
      </c>
      <c r="Q75" s="98">
        <f t="shared" si="28"/>
        <v>63.137999999999998</v>
      </c>
      <c r="R75" s="99">
        <f t="shared" si="29"/>
        <v>332.39699999999999</v>
      </c>
      <c r="S75" s="98">
        <f t="shared" si="30"/>
        <v>372.995</v>
      </c>
      <c r="T75" s="98">
        <f t="shared" si="31"/>
        <v>112.20099999999999</v>
      </c>
      <c r="U75" s="99">
        <f t="shared" si="32"/>
        <v>817.59300000000007</v>
      </c>
      <c r="V75" s="2"/>
      <c r="W75" s="38">
        <v>1</v>
      </c>
      <c r="X75" s="38">
        <v>0</v>
      </c>
      <c r="Y75" s="38">
        <v>0</v>
      </c>
      <c r="Z75" s="38">
        <v>1</v>
      </c>
      <c r="AA75" s="38">
        <v>1</v>
      </c>
      <c r="AB75" s="38">
        <v>1</v>
      </c>
      <c r="AC75" s="38">
        <v>0</v>
      </c>
      <c r="AD75" s="38">
        <v>0</v>
      </c>
      <c r="AE75" s="38">
        <v>0</v>
      </c>
      <c r="AF75" s="38">
        <v>0</v>
      </c>
      <c r="AG75" s="38">
        <v>1</v>
      </c>
      <c r="AH75" s="44">
        <v>2</v>
      </c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114">
        <v>47</v>
      </c>
      <c r="AV75" s="41"/>
      <c r="AW75" s="41"/>
      <c r="AX75" s="41"/>
    </row>
    <row r="76" spans="1:50" ht="15" customHeight="1">
      <c r="A76" s="33">
        <v>67</v>
      </c>
      <c r="B76" s="34" t="s">
        <v>52</v>
      </c>
      <c r="C76" s="35">
        <v>13</v>
      </c>
      <c r="D76" s="42">
        <v>2014.8</v>
      </c>
      <c r="E76" s="43"/>
      <c r="F76" s="92">
        <f t="shared" si="18"/>
        <v>803.69268749999992</v>
      </c>
      <c r="G76" s="100">
        <f t="shared" si="19"/>
        <v>0</v>
      </c>
      <c r="H76" s="93">
        <f t="shared" si="20"/>
        <v>0</v>
      </c>
      <c r="I76" s="94">
        <f t="shared" si="21"/>
        <v>319.56900000000002</v>
      </c>
      <c r="J76" s="94">
        <f t="shared" si="22"/>
        <v>80.736000000000004</v>
      </c>
      <c r="K76" s="94">
        <f t="shared" si="23"/>
        <v>75.902000000000001</v>
      </c>
      <c r="L76" s="94">
        <f t="shared" si="24"/>
        <v>329</v>
      </c>
      <c r="M76" s="95">
        <f t="shared" si="17"/>
        <v>0</v>
      </c>
      <c r="N76" s="96">
        <f t="shared" si="25"/>
        <v>0</v>
      </c>
      <c r="O76" s="94">
        <f t="shared" si="26"/>
        <v>0</v>
      </c>
      <c r="P76" s="94">
        <f t="shared" si="27"/>
        <v>0</v>
      </c>
      <c r="Q76" s="98">
        <f t="shared" si="28"/>
        <v>349.67200000000003</v>
      </c>
      <c r="R76" s="99">
        <f t="shared" si="29"/>
        <v>1958.5716875000001</v>
      </c>
      <c r="S76" s="98">
        <f t="shared" si="30"/>
        <v>2065.723</v>
      </c>
      <c r="T76" s="98">
        <f t="shared" si="31"/>
        <v>621.39200000000005</v>
      </c>
      <c r="U76" s="99">
        <f t="shared" si="32"/>
        <v>4645.6866874999996</v>
      </c>
      <c r="V76" s="2"/>
      <c r="W76" s="38">
        <v>1</v>
      </c>
      <c r="X76" s="38">
        <v>1</v>
      </c>
      <c r="Y76" s="38">
        <v>0</v>
      </c>
      <c r="Z76" s="38">
        <v>1</v>
      </c>
      <c r="AA76" s="38">
        <v>1</v>
      </c>
      <c r="AB76" s="38">
        <v>1</v>
      </c>
      <c r="AC76" s="38">
        <v>1</v>
      </c>
      <c r="AD76" s="38">
        <v>0</v>
      </c>
      <c r="AE76" s="38">
        <v>0</v>
      </c>
      <c r="AF76" s="38">
        <v>1</v>
      </c>
      <c r="AG76" s="38">
        <v>1</v>
      </c>
      <c r="AH76" s="39">
        <v>235</v>
      </c>
      <c r="AI76" s="41"/>
      <c r="AJ76" s="41"/>
      <c r="AK76" s="41"/>
      <c r="AL76" s="41"/>
      <c r="AM76" s="41"/>
      <c r="AN76" s="41"/>
      <c r="AO76" s="41"/>
      <c r="AP76" s="41"/>
      <c r="AQ76" s="41"/>
      <c r="AR76" s="41">
        <v>64.489687500000002</v>
      </c>
      <c r="AS76" s="41"/>
      <c r="AT76" s="41"/>
      <c r="AU76" s="41"/>
      <c r="AV76" s="41"/>
      <c r="AW76" s="41"/>
      <c r="AX76" s="41"/>
    </row>
    <row r="77" spans="1:50" ht="15" customHeight="1">
      <c r="A77" s="33">
        <v>68</v>
      </c>
      <c r="B77" s="34" t="s">
        <v>53</v>
      </c>
      <c r="C77" s="35">
        <v>9</v>
      </c>
      <c r="D77" s="42">
        <v>599.5</v>
      </c>
      <c r="E77" s="43"/>
      <c r="F77" s="92">
        <f t="shared" si="18"/>
        <v>219.94900000000001</v>
      </c>
      <c r="G77" s="93">
        <f t="shared" si="19"/>
        <v>0</v>
      </c>
      <c r="H77" s="93">
        <f t="shared" si="20"/>
        <v>0</v>
      </c>
      <c r="I77" s="94">
        <f t="shared" si="21"/>
        <v>95.087000000000003</v>
      </c>
      <c r="J77" s="94">
        <f t="shared" si="22"/>
        <v>71.022999999999996</v>
      </c>
      <c r="K77" s="94">
        <f t="shared" si="23"/>
        <v>22.584</v>
      </c>
      <c r="L77" s="94">
        <f t="shared" si="24"/>
        <v>172.2</v>
      </c>
      <c r="M77" s="95">
        <f t="shared" si="17"/>
        <v>0</v>
      </c>
      <c r="N77" s="96">
        <f t="shared" si="25"/>
        <v>0</v>
      </c>
      <c r="O77" s="97">
        <f t="shared" si="26"/>
        <v>0</v>
      </c>
      <c r="P77" s="94">
        <f t="shared" si="27"/>
        <v>0</v>
      </c>
      <c r="Q77" s="98">
        <f t="shared" si="28"/>
        <v>104.044</v>
      </c>
      <c r="R77" s="99">
        <f t="shared" si="29"/>
        <v>684.88699999999994</v>
      </c>
      <c r="S77" s="98">
        <f t="shared" si="30"/>
        <v>614.65200000000004</v>
      </c>
      <c r="T77" s="98">
        <f t="shared" si="31"/>
        <v>184.89400000000001</v>
      </c>
      <c r="U77" s="99">
        <f t="shared" si="32"/>
        <v>1484.433</v>
      </c>
      <c r="V77" s="2"/>
      <c r="W77" s="38">
        <v>1</v>
      </c>
      <c r="X77" s="38">
        <v>0</v>
      </c>
      <c r="Y77" s="38">
        <v>0</v>
      </c>
      <c r="Z77" s="38">
        <v>1</v>
      </c>
      <c r="AA77" s="38">
        <v>1</v>
      </c>
      <c r="AB77" s="38">
        <v>1</v>
      </c>
      <c r="AC77" s="38">
        <v>1</v>
      </c>
      <c r="AD77" s="38">
        <v>0</v>
      </c>
      <c r="AE77" s="38">
        <v>0</v>
      </c>
      <c r="AF77" s="38">
        <v>0</v>
      </c>
      <c r="AG77" s="38">
        <v>1</v>
      </c>
      <c r="AH77" s="44">
        <v>123</v>
      </c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114">
        <v>47</v>
      </c>
      <c r="AV77" s="41"/>
      <c r="AW77" s="41"/>
      <c r="AX77" s="41"/>
    </row>
    <row r="78" spans="1:50" ht="15" customHeight="1">
      <c r="A78" s="33">
        <v>69</v>
      </c>
      <c r="B78" s="34" t="s">
        <v>38</v>
      </c>
      <c r="C78" s="35">
        <v>1</v>
      </c>
      <c r="D78" s="42">
        <v>1275.5999999999999</v>
      </c>
      <c r="E78" s="43">
        <v>284.89999999999998</v>
      </c>
      <c r="F78" s="92">
        <f t="shared" si="18"/>
        <v>572.52700000000004</v>
      </c>
      <c r="G78" s="100">
        <f t="shared" si="19"/>
        <v>0</v>
      </c>
      <c r="H78" s="93">
        <f t="shared" si="20"/>
        <v>0</v>
      </c>
      <c r="I78" s="94">
        <f t="shared" si="21"/>
        <v>247.512</v>
      </c>
      <c r="J78" s="94">
        <f t="shared" si="22"/>
        <v>62.531999999999996</v>
      </c>
      <c r="K78" s="94">
        <f t="shared" si="23"/>
        <v>58.786999999999999</v>
      </c>
      <c r="L78" s="94">
        <f t="shared" si="24"/>
        <v>93.8</v>
      </c>
      <c r="M78" s="95">
        <f t="shared" si="17"/>
        <v>0</v>
      </c>
      <c r="N78" s="96">
        <f t="shared" si="25"/>
        <v>0</v>
      </c>
      <c r="O78" s="94">
        <f t="shared" si="26"/>
        <v>0</v>
      </c>
      <c r="P78" s="94">
        <f t="shared" si="27"/>
        <v>0</v>
      </c>
      <c r="Q78" s="98">
        <f t="shared" si="28"/>
        <v>270.82799999999997</v>
      </c>
      <c r="R78" s="99">
        <f t="shared" si="29"/>
        <v>1305.9860000000001</v>
      </c>
      <c r="S78" s="98">
        <f t="shared" si="30"/>
        <v>1599.941</v>
      </c>
      <c r="T78" s="98">
        <f t="shared" si="31"/>
        <v>481.28</v>
      </c>
      <c r="U78" s="99">
        <f t="shared" si="32"/>
        <v>3387.2070000000003</v>
      </c>
      <c r="V78" s="2"/>
      <c r="W78" s="38">
        <v>1</v>
      </c>
      <c r="X78" s="38">
        <v>1</v>
      </c>
      <c r="Y78" s="38">
        <v>0</v>
      </c>
      <c r="Z78" s="38">
        <v>1</v>
      </c>
      <c r="AA78" s="38">
        <v>1</v>
      </c>
      <c r="AB78" s="38">
        <v>1</v>
      </c>
      <c r="AC78" s="38">
        <v>1</v>
      </c>
      <c r="AD78" s="38">
        <v>0</v>
      </c>
      <c r="AE78" s="38">
        <v>0</v>
      </c>
      <c r="AF78" s="38">
        <v>1</v>
      </c>
      <c r="AG78" s="38">
        <v>1</v>
      </c>
      <c r="AH78" s="44">
        <v>67</v>
      </c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</row>
    <row r="79" spans="1:50" ht="15" customHeight="1">
      <c r="A79" s="33">
        <v>70</v>
      </c>
      <c r="B79" s="34" t="s">
        <v>38</v>
      </c>
      <c r="C79" s="35">
        <v>3</v>
      </c>
      <c r="D79" s="42">
        <v>672.2</v>
      </c>
      <c r="E79" s="43">
        <v>376.4</v>
      </c>
      <c r="F79" s="92">
        <f t="shared" si="18"/>
        <v>384.71699999999998</v>
      </c>
      <c r="G79" s="100">
        <f t="shared" si="19"/>
        <v>0</v>
      </c>
      <c r="H79" s="93">
        <f t="shared" si="20"/>
        <v>0</v>
      </c>
      <c r="I79" s="94">
        <f t="shared" si="21"/>
        <v>166.31899999999999</v>
      </c>
      <c r="J79" s="94">
        <f t="shared" si="22"/>
        <v>42.018999999999998</v>
      </c>
      <c r="K79" s="94">
        <f t="shared" si="23"/>
        <v>39.503</v>
      </c>
      <c r="L79" s="94">
        <f t="shared" si="24"/>
        <v>119</v>
      </c>
      <c r="M79" s="95">
        <f t="shared" si="17"/>
        <v>0</v>
      </c>
      <c r="N79" s="96">
        <f t="shared" si="25"/>
        <v>0</v>
      </c>
      <c r="O79" s="94">
        <f t="shared" si="26"/>
        <v>0</v>
      </c>
      <c r="P79" s="94">
        <f t="shared" si="27"/>
        <v>0</v>
      </c>
      <c r="Q79" s="98">
        <f t="shared" si="28"/>
        <v>181.98699999999999</v>
      </c>
      <c r="R79" s="99">
        <f t="shared" si="29"/>
        <v>933.54499999999996</v>
      </c>
      <c r="S79" s="98">
        <f t="shared" si="30"/>
        <v>1075.1030000000001</v>
      </c>
      <c r="T79" s="98">
        <f t="shared" si="31"/>
        <v>323.40300000000002</v>
      </c>
      <c r="U79" s="99">
        <f t="shared" si="32"/>
        <v>2332.0509999999999</v>
      </c>
      <c r="V79" s="2"/>
      <c r="W79" s="38">
        <v>1</v>
      </c>
      <c r="X79" s="38">
        <v>1</v>
      </c>
      <c r="Y79" s="38">
        <v>0</v>
      </c>
      <c r="Z79" s="38">
        <v>1</v>
      </c>
      <c r="AA79" s="38">
        <v>1</v>
      </c>
      <c r="AB79" s="38">
        <v>1</v>
      </c>
      <c r="AC79" s="38">
        <v>1</v>
      </c>
      <c r="AD79" s="38">
        <v>0</v>
      </c>
      <c r="AE79" s="38">
        <v>0</v>
      </c>
      <c r="AF79" s="38">
        <v>1</v>
      </c>
      <c r="AG79" s="38">
        <v>1</v>
      </c>
      <c r="AH79" s="44">
        <v>85</v>
      </c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</row>
    <row r="80" spans="1:50" ht="15" customHeight="1">
      <c r="A80" s="33">
        <v>71</v>
      </c>
      <c r="B80" s="34" t="s">
        <v>38</v>
      </c>
      <c r="C80" s="35">
        <v>5</v>
      </c>
      <c r="D80" s="42">
        <v>1145.3900000000001</v>
      </c>
      <c r="E80" s="43">
        <v>416.5</v>
      </c>
      <c r="F80" s="92">
        <f t="shared" si="18"/>
        <v>573.03700000000003</v>
      </c>
      <c r="G80" s="93">
        <f t="shared" si="19"/>
        <v>0</v>
      </c>
      <c r="H80" s="93">
        <f t="shared" si="20"/>
        <v>0</v>
      </c>
      <c r="I80" s="94">
        <f t="shared" si="21"/>
        <v>247.732</v>
      </c>
      <c r="J80" s="94">
        <f t="shared" si="22"/>
        <v>62.587000000000003</v>
      </c>
      <c r="K80" s="94">
        <f t="shared" si="23"/>
        <v>58.84</v>
      </c>
      <c r="L80" s="94">
        <f t="shared" si="24"/>
        <v>28</v>
      </c>
      <c r="M80" s="95">
        <f t="shared" si="17"/>
        <v>0</v>
      </c>
      <c r="N80" s="96">
        <f t="shared" si="25"/>
        <v>0</v>
      </c>
      <c r="O80" s="97">
        <f t="shared" si="26"/>
        <v>0</v>
      </c>
      <c r="P80" s="94">
        <f t="shared" si="27"/>
        <v>0</v>
      </c>
      <c r="Q80" s="98">
        <f t="shared" si="28"/>
        <v>271.06900000000002</v>
      </c>
      <c r="R80" s="99">
        <f t="shared" si="29"/>
        <v>1241.2650000000001</v>
      </c>
      <c r="S80" s="98">
        <f t="shared" si="30"/>
        <v>1601.366</v>
      </c>
      <c r="T80" s="98">
        <f t="shared" si="31"/>
        <v>481.709</v>
      </c>
      <c r="U80" s="99">
        <f t="shared" si="32"/>
        <v>3324.34</v>
      </c>
      <c r="V80" s="2"/>
      <c r="W80" s="38">
        <v>1</v>
      </c>
      <c r="X80" s="38">
        <v>0</v>
      </c>
      <c r="Y80" s="38">
        <v>0</v>
      </c>
      <c r="Z80" s="38">
        <v>1</v>
      </c>
      <c r="AA80" s="38">
        <v>1</v>
      </c>
      <c r="AB80" s="38">
        <v>1</v>
      </c>
      <c r="AC80" s="38">
        <v>1</v>
      </c>
      <c r="AD80" s="38">
        <v>0</v>
      </c>
      <c r="AE80" s="38">
        <v>0</v>
      </c>
      <c r="AF80" s="38">
        <v>0</v>
      </c>
      <c r="AG80" s="38">
        <v>1</v>
      </c>
      <c r="AH80" s="44">
        <v>20</v>
      </c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</row>
    <row r="81" spans="1:50" ht="15" customHeight="1">
      <c r="A81" s="33">
        <v>72</v>
      </c>
      <c r="B81" s="34" t="s">
        <v>20</v>
      </c>
      <c r="C81" s="35">
        <v>159</v>
      </c>
      <c r="D81" s="42">
        <v>352.7</v>
      </c>
      <c r="E81" s="43"/>
      <c r="F81" s="92">
        <f t="shared" si="18"/>
        <v>129.40100000000001</v>
      </c>
      <c r="G81" s="93">
        <f t="shared" si="19"/>
        <v>0</v>
      </c>
      <c r="H81" s="93">
        <f t="shared" si="20"/>
        <v>0</v>
      </c>
      <c r="I81" s="94">
        <f t="shared" si="21"/>
        <v>55.942</v>
      </c>
      <c r="J81" s="94">
        <f t="shared" si="22"/>
        <v>14.132999999999999</v>
      </c>
      <c r="K81" s="94">
        <f t="shared" si="23"/>
        <v>13.287000000000001</v>
      </c>
      <c r="L81" s="94">
        <f t="shared" si="24"/>
        <v>37.799999999999997</v>
      </c>
      <c r="M81" s="95">
        <f t="shared" si="17"/>
        <v>0</v>
      </c>
      <c r="N81" s="96">
        <f t="shared" si="25"/>
        <v>0</v>
      </c>
      <c r="O81" s="97">
        <f t="shared" si="26"/>
        <v>0</v>
      </c>
      <c r="P81" s="94">
        <f t="shared" si="27"/>
        <v>0</v>
      </c>
      <c r="Q81" s="98">
        <f t="shared" si="28"/>
        <v>61.212000000000003</v>
      </c>
      <c r="R81" s="99">
        <f t="shared" si="29"/>
        <v>311.77500000000003</v>
      </c>
      <c r="S81" s="98">
        <f t="shared" si="30"/>
        <v>361.61399999999998</v>
      </c>
      <c r="T81" s="98">
        <f t="shared" si="31"/>
        <v>108.77800000000001</v>
      </c>
      <c r="U81" s="99">
        <f t="shared" si="32"/>
        <v>782.16700000000003</v>
      </c>
      <c r="V81" s="2"/>
      <c r="W81" s="38">
        <v>1</v>
      </c>
      <c r="X81" s="38">
        <v>0</v>
      </c>
      <c r="Y81" s="38">
        <v>0</v>
      </c>
      <c r="Z81" s="38">
        <v>1</v>
      </c>
      <c r="AA81" s="38">
        <v>1</v>
      </c>
      <c r="AB81" s="38">
        <v>1</v>
      </c>
      <c r="AC81" s="38">
        <v>1</v>
      </c>
      <c r="AD81" s="38">
        <v>0</v>
      </c>
      <c r="AE81" s="38">
        <v>0</v>
      </c>
      <c r="AF81" s="38">
        <v>0</v>
      </c>
      <c r="AG81" s="38">
        <v>1</v>
      </c>
      <c r="AH81" s="44">
        <v>27</v>
      </c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</row>
    <row r="82" spans="1:50" ht="15" customHeight="1">
      <c r="A82" s="33">
        <v>73</v>
      </c>
      <c r="B82" s="34" t="s">
        <v>20</v>
      </c>
      <c r="C82" s="35">
        <v>161</v>
      </c>
      <c r="D82" s="42">
        <v>139.6</v>
      </c>
      <c r="E82" s="43"/>
      <c r="F82" s="92">
        <f t="shared" si="18"/>
        <v>51.216999999999999</v>
      </c>
      <c r="G82" s="93">
        <f t="shared" si="19"/>
        <v>0</v>
      </c>
      <c r="H82" s="93">
        <f t="shared" si="20"/>
        <v>0</v>
      </c>
      <c r="I82" s="94">
        <f t="shared" si="21"/>
        <v>22.141999999999999</v>
      </c>
      <c r="J82" s="94">
        <f t="shared" si="22"/>
        <v>5.5940000000000003</v>
      </c>
      <c r="K82" s="94">
        <f t="shared" si="23"/>
        <v>5.2590000000000003</v>
      </c>
      <c r="L82" s="94">
        <f t="shared" si="24"/>
        <v>9.8000000000000007</v>
      </c>
      <c r="M82" s="95">
        <f t="shared" si="17"/>
        <v>0</v>
      </c>
      <c r="N82" s="96">
        <f t="shared" si="25"/>
        <v>0</v>
      </c>
      <c r="O82" s="97">
        <f t="shared" si="26"/>
        <v>0</v>
      </c>
      <c r="P82" s="94">
        <f t="shared" si="27"/>
        <v>0</v>
      </c>
      <c r="Q82" s="98">
        <f t="shared" si="28"/>
        <v>24.228000000000002</v>
      </c>
      <c r="R82" s="99">
        <f t="shared" si="29"/>
        <v>118.23999999999998</v>
      </c>
      <c r="S82" s="98">
        <f t="shared" si="30"/>
        <v>143.12799999999999</v>
      </c>
      <c r="T82" s="98">
        <f t="shared" si="31"/>
        <v>43.055</v>
      </c>
      <c r="U82" s="99">
        <f t="shared" si="32"/>
        <v>304.423</v>
      </c>
      <c r="V82" s="2"/>
      <c r="W82" s="38">
        <v>1</v>
      </c>
      <c r="X82" s="38">
        <v>0</v>
      </c>
      <c r="Y82" s="38">
        <v>0</v>
      </c>
      <c r="Z82" s="38">
        <v>1</v>
      </c>
      <c r="AA82" s="38">
        <v>1</v>
      </c>
      <c r="AB82" s="38">
        <v>1</v>
      </c>
      <c r="AC82" s="38">
        <v>1</v>
      </c>
      <c r="AD82" s="38">
        <v>0</v>
      </c>
      <c r="AE82" s="38">
        <v>0</v>
      </c>
      <c r="AF82" s="38">
        <v>0</v>
      </c>
      <c r="AG82" s="38">
        <v>1</v>
      </c>
      <c r="AH82" s="44">
        <v>7</v>
      </c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</row>
    <row r="83" spans="1:50" ht="15" customHeight="1">
      <c r="A83" s="33">
        <v>74</v>
      </c>
      <c r="B83" s="34" t="s">
        <v>20</v>
      </c>
      <c r="C83" s="35">
        <v>171</v>
      </c>
      <c r="D83" s="42">
        <v>1443.8</v>
      </c>
      <c r="E83" s="43"/>
      <c r="F83" s="92">
        <f t="shared" si="18"/>
        <v>529.71100000000001</v>
      </c>
      <c r="G83" s="100">
        <f t="shared" si="19"/>
        <v>0</v>
      </c>
      <c r="H83" s="93">
        <f t="shared" si="20"/>
        <v>0</v>
      </c>
      <c r="I83" s="94">
        <f t="shared" si="21"/>
        <v>229.00200000000001</v>
      </c>
      <c r="J83" s="94">
        <f t="shared" si="22"/>
        <v>57.854999999999997</v>
      </c>
      <c r="K83" s="94">
        <f t="shared" si="23"/>
        <v>54.390999999999998</v>
      </c>
      <c r="L83" s="94">
        <f t="shared" si="24"/>
        <v>152.6</v>
      </c>
      <c r="M83" s="95">
        <f t="shared" si="17"/>
        <v>0</v>
      </c>
      <c r="N83" s="96">
        <f t="shared" si="25"/>
        <v>0</v>
      </c>
      <c r="O83" s="94">
        <f t="shared" si="26"/>
        <v>0</v>
      </c>
      <c r="P83" s="94">
        <f t="shared" si="27"/>
        <v>0</v>
      </c>
      <c r="Q83" s="98">
        <f t="shared" si="28"/>
        <v>250.57400000000001</v>
      </c>
      <c r="R83" s="99">
        <f t="shared" si="29"/>
        <v>1274.133</v>
      </c>
      <c r="S83" s="98">
        <f t="shared" si="30"/>
        <v>1480.2909999999999</v>
      </c>
      <c r="T83" s="98">
        <f t="shared" si="31"/>
        <v>445.28800000000001</v>
      </c>
      <c r="U83" s="99">
        <f t="shared" si="32"/>
        <v>3199.712</v>
      </c>
      <c r="V83" s="2"/>
      <c r="W83" s="38">
        <v>1</v>
      </c>
      <c r="X83" s="38">
        <v>1</v>
      </c>
      <c r="Y83" s="38">
        <v>0</v>
      </c>
      <c r="Z83" s="38">
        <v>1</v>
      </c>
      <c r="AA83" s="38">
        <v>1</v>
      </c>
      <c r="AB83" s="38">
        <v>1</v>
      </c>
      <c r="AC83" s="38">
        <v>1</v>
      </c>
      <c r="AD83" s="38">
        <v>0</v>
      </c>
      <c r="AE83" s="38">
        <v>0</v>
      </c>
      <c r="AF83" s="38">
        <v>1</v>
      </c>
      <c r="AG83" s="38">
        <v>1</v>
      </c>
      <c r="AH83" s="39">
        <v>109</v>
      </c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</row>
    <row r="84" spans="1:50" ht="15" customHeight="1">
      <c r="A84" s="33">
        <v>75</v>
      </c>
      <c r="B84" s="34" t="s">
        <v>20</v>
      </c>
      <c r="C84" s="35">
        <v>173</v>
      </c>
      <c r="D84" s="42">
        <v>3121.1</v>
      </c>
      <c r="E84" s="43"/>
      <c r="F84" s="92">
        <f t="shared" si="18"/>
        <v>1145.0899999999999</v>
      </c>
      <c r="G84" s="100">
        <f t="shared" si="19"/>
        <v>0</v>
      </c>
      <c r="H84" s="93">
        <f t="shared" si="20"/>
        <v>0</v>
      </c>
      <c r="I84" s="94">
        <f t="shared" si="21"/>
        <v>495.04</v>
      </c>
      <c r="J84" s="94">
        <f t="shared" si="22"/>
        <v>125.06699999999999</v>
      </c>
      <c r="K84" s="94">
        <f t="shared" si="23"/>
        <v>117.578</v>
      </c>
      <c r="L84" s="94">
        <f t="shared" si="24"/>
        <v>1598.8</v>
      </c>
      <c r="M84" s="95">
        <f t="shared" si="17"/>
        <v>0</v>
      </c>
      <c r="N84" s="96">
        <f t="shared" si="25"/>
        <v>0</v>
      </c>
      <c r="O84" s="94">
        <f t="shared" si="26"/>
        <v>0</v>
      </c>
      <c r="P84" s="94">
        <f t="shared" si="27"/>
        <v>0</v>
      </c>
      <c r="Q84" s="98">
        <f t="shared" si="28"/>
        <v>541.673</v>
      </c>
      <c r="R84" s="99">
        <f t="shared" si="29"/>
        <v>4023.2479999999996</v>
      </c>
      <c r="S84" s="98">
        <f t="shared" si="30"/>
        <v>3199.9839999999999</v>
      </c>
      <c r="T84" s="98">
        <f t="shared" si="31"/>
        <v>962.59100000000001</v>
      </c>
      <c r="U84" s="99">
        <f t="shared" si="32"/>
        <v>8185.8229999999994</v>
      </c>
      <c r="V84" s="2"/>
      <c r="W84" s="38">
        <v>1</v>
      </c>
      <c r="X84" s="38">
        <v>1</v>
      </c>
      <c r="Y84" s="38">
        <v>0</v>
      </c>
      <c r="Z84" s="38">
        <v>1</v>
      </c>
      <c r="AA84" s="38">
        <v>1</v>
      </c>
      <c r="AB84" s="38">
        <v>1</v>
      </c>
      <c r="AC84" s="38">
        <v>1</v>
      </c>
      <c r="AD84" s="38">
        <v>0</v>
      </c>
      <c r="AE84" s="38">
        <v>0</v>
      </c>
      <c r="AF84" s="38">
        <v>1</v>
      </c>
      <c r="AG84" s="38">
        <v>1</v>
      </c>
      <c r="AH84" s="39">
        <v>1142</v>
      </c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</row>
    <row r="85" spans="1:50" ht="15" customHeight="1">
      <c r="A85" s="33">
        <v>76</v>
      </c>
      <c r="B85" s="34" t="s">
        <v>27</v>
      </c>
      <c r="C85" s="35">
        <v>10</v>
      </c>
      <c r="D85" s="42">
        <v>3464.4</v>
      </c>
      <c r="E85" s="43">
        <v>94.4</v>
      </c>
      <c r="F85" s="92">
        <f t="shared" si="18"/>
        <v>1305.6759999999999</v>
      </c>
      <c r="G85" s="100">
        <f t="shared" si="19"/>
        <v>0</v>
      </c>
      <c r="H85" s="93">
        <f t="shared" si="20"/>
        <v>0</v>
      </c>
      <c r="I85" s="94">
        <f t="shared" si="21"/>
        <v>564.46400000000006</v>
      </c>
      <c r="J85" s="94">
        <f t="shared" si="22"/>
        <v>142.607</v>
      </c>
      <c r="K85" s="94">
        <f t="shared" si="23"/>
        <v>134.06700000000001</v>
      </c>
      <c r="L85" s="94">
        <f t="shared" si="24"/>
        <v>2.8</v>
      </c>
      <c r="M85" s="95">
        <f t="shared" si="17"/>
        <v>0</v>
      </c>
      <c r="N85" s="96">
        <f t="shared" si="25"/>
        <v>0</v>
      </c>
      <c r="O85" s="94">
        <f t="shared" si="26"/>
        <v>0</v>
      </c>
      <c r="P85" s="94">
        <f t="shared" si="27"/>
        <v>0</v>
      </c>
      <c r="Q85" s="98">
        <f t="shared" si="28"/>
        <v>617.63699999999994</v>
      </c>
      <c r="R85" s="99">
        <f t="shared" si="29"/>
        <v>2767.2510000000002</v>
      </c>
      <c r="S85" s="98">
        <f t="shared" si="30"/>
        <v>3648.7469999999998</v>
      </c>
      <c r="T85" s="98">
        <f t="shared" si="31"/>
        <v>1097.5830000000001</v>
      </c>
      <c r="U85" s="99">
        <f t="shared" si="32"/>
        <v>7513.5810000000001</v>
      </c>
      <c r="V85" s="2"/>
      <c r="W85" s="38">
        <v>1</v>
      </c>
      <c r="X85" s="38">
        <v>1</v>
      </c>
      <c r="Y85" s="38">
        <v>0</v>
      </c>
      <c r="Z85" s="38">
        <v>1</v>
      </c>
      <c r="AA85" s="38">
        <v>1</v>
      </c>
      <c r="AB85" s="38">
        <v>1</v>
      </c>
      <c r="AC85" s="38">
        <v>1</v>
      </c>
      <c r="AD85" s="38">
        <v>0</v>
      </c>
      <c r="AE85" s="38">
        <v>0</v>
      </c>
      <c r="AF85" s="38">
        <v>1</v>
      </c>
      <c r="AG85" s="38">
        <v>1</v>
      </c>
      <c r="AH85" s="44">
        <v>2</v>
      </c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</row>
    <row r="86" spans="1:50" ht="15" customHeight="1">
      <c r="A86" s="33">
        <v>77</v>
      </c>
      <c r="B86" s="34" t="s">
        <v>27</v>
      </c>
      <c r="C86" s="35">
        <v>12</v>
      </c>
      <c r="D86" s="42">
        <v>2086.3000000000002</v>
      </c>
      <c r="E86" s="43">
        <v>69.400000000000006</v>
      </c>
      <c r="F86" s="92">
        <f t="shared" si="18"/>
        <v>790.89800000000002</v>
      </c>
      <c r="G86" s="100">
        <f t="shared" si="19"/>
        <v>0</v>
      </c>
      <c r="H86" s="93">
        <f t="shared" si="20"/>
        <v>0</v>
      </c>
      <c r="I86" s="94">
        <f t="shared" si="21"/>
        <v>341.91699999999997</v>
      </c>
      <c r="J86" s="94">
        <f t="shared" si="22"/>
        <v>131.38200000000001</v>
      </c>
      <c r="K86" s="94">
        <f t="shared" si="23"/>
        <v>81.209999999999994</v>
      </c>
      <c r="L86" s="94">
        <f t="shared" si="24"/>
        <v>2.8</v>
      </c>
      <c r="M86" s="95">
        <f t="shared" si="17"/>
        <v>0</v>
      </c>
      <c r="N86" s="96">
        <f t="shared" si="25"/>
        <v>0</v>
      </c>
      <c r="O86" s="94">
        <f t="shared" si="26"/>
        <v>0</v>
      </c>
      <c r="P86" s="94">
        <f t="shared" si="27"/>
        <v>0</v>
      </c>
      <c r="Q86" s="98">
        <f t="shared" si="28"/>
        <v>374.12599999999998</v>
      </c>
      <c r="R86" s="99">
        <f t="shared" si="29"/>
        <v>1722.3330000000001</v>
      </c>
      <c r="S86" s="98">
        <f t="shared" si="30"/>
        <v>2210.1840000000002</v>
      </c>
      <c r="T86" s="98">
        <f t="shared" si="31"/>
        <v>664.84799999999996</v>
      </c>
      <c r="U86" s="99">
        <f t="shared" si="32"/>
        <v>4597.3649999999998</v>
      </c>
      <c r="V86" s="2"/>
      <c r="W86" s="38">
        <v>1</v>
      </c>
      <c r="X86" s="38">
        <v>1</v>
      </c>
      <c r="Y86" s="38">
        <v>0</v>
      </c>
      <c r="Z86" s="38">
        <v>1</v>
      </c>
      <c r="AA86" s="38">
        <v>1</v>
      </c>
      <c r="AB86" s="38">
        <v>1</v>
      </c>
      <c r="AC86" s="38">
        <v>1</v>
      </c>
      <c r="AD86" s="38">
        <v>0</v>
      </c>
      <c r="AE86" s="38">
        <v>0</v>
      </c>
      <c r="AF86" s="38">
        <v>1</v>
      </c>
      <c r="AG86" s="38">
        <v>1</v>
      </c>
      <c r="AH86" s="39">
        <v>2</v>
      </c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114">
        <v>45</v>
      </c>
      <c r="AV86" s="41"/>
      <c r="AW86" s="41"/>
      <c r="AX86" s="41"/>
    </row>
    <row r="87" spans="1:50" ht="15" customHeight="1">
      <c r="A87" s="33">
        <v>78</v>
      </c>
      <c r="B87" s="34" t="s">
        <v>27</v>
      </c>
      <c r="C87" s="35">
        <v>2</v>
      </c>
      <c r="D87" s="42">
        <v>1134.0999999999999</v>
      </c>
      <c r="E87" s="43">
        <v>275.3</v>
      </c>
      <c r="F87" s="92">
        <f t="shared" si="18"/>
        <v>581.57968750000009</v>
      </c>
      <c r="G87" s="100">
        <f t="shared" si="19"/>
        <v>0</v>
      </c>
      <c r="H87" s="93">
        <f t="shared" si="20"/>
        <v>0</v>
      </c>
      <c r="I87" s="94">
        <f t="shared" si="21"/>
        <v>223.54599999999999</v>
      </c>
      <c r="J87" s="94">
        <f t="shared" si="22"/>
        <v>56.476999999999997</v>
      </c>
      <c r="K87" s="94">
        <f t="shared" si="23"/>
        <v>53.094999999999999</v>
      </c>
      <c r="L87" s="94">
        <f t="shared" si="24"/>
        <v>296.8</v>
      </c>
      <c r="M87" s="95">
        <f t="shared" si="17"/>
        <v>0</v>
      </c>
      <c r="N87" s="96">
        <f t="shared" si="25"/>
        <v>0</v>
      </c>
      <c r="O87" s="94">
        <f t="shared" si="26"/>
        <v>0</v>
      </c>
      <c r="P87" s="94">
        <f t="shared" si="27"/>
        <v>0</v>
      </c>
      <c r="Q87" s="98">
        <f t="shared" si="28"/>
        <v>244.60400000000001</v>
      </c>
      <c r="R87" s="99">
        <f t="shared" si="29"/>
        <v>1456.1016875000003</v>
      </c>
      <c r="S87" s="98">
        <f t="shared" si="30"/>
        <v>1445.0219999999999</v>
      </c>
      <c r="T87" s="98">
        <f t="shared" si="31"/>
        <v>434.67899999999997</v>
      </c>
      <c r="U87" s="99">
        <f t="shared" si="32"/>
        <v>3335.8026875000005</v>
      </c>
      <c r="V87" s="2"/>
      <c r="W87" s="38">
        <v>1</v>
      </c>
      <c r="X87" s="38">
        <v>1</v>
      </c>
      <c r="Y87" s="38">
        <v>0</v>
      </c>
      <c r="Z87" s="38">
        <v>1</v>
      </c>
      <c r="AA87" s="38">
        <v>1</v>
      </c>
      <c r="AB87" s="38">
        <v>1</v>
      </c>
      <c r="AC87" s="38">
        <v>1</v>
      </c>
      <c r="AD87" s="38">
        <v>0</v>
      </c>
      <c r="AE87" s="38">
        <v>0</v>
      </c>
      <c r="AF87" s="38">
        <v>1</v>
      </c>
      <c r="AG87" s="38">
        <v>1</v>
      </c>
      <c r="AH87" s="39">
        <v>212</v>
      </c>
      <c r="AI87" s="41"/>
      <c r="AJ87" s="41"/>
      <c r="AK87" s="41"/>
      <c r="AL87" s="41"/>
      <c r="AM87" s="41"/>
      <c r="AN87" s="41"/>
      <c r="AO87" s="41"/>
      <c r="AP87" s="41"/>
      <c r="AQ87" s="41"/>
      <c r="AR87" s="41">
        <v>64.489687500000002</v>
      </c>
      <c r="AS87" s="41"/>
      <c r="AT87" s="41"/>
      <c r="AU87" s="41"/>
      <c r="AV87" s="41"/>
      <c r="AW87" s="41"/>
      <c r="AX87" s="41"/>
    </row>
    <row r="88" spans="1:50" ht="15" customHeight="1">
      <c r="A88" s="33">
        <v>79</v>
      </c>
      <c r="B88" s="34" t="s">
        <v>27</v>
      </c>
      <c r="C88" s="35">
        <v>3</v>
      </c>
      <c r="D88" s="42">
        <v>2453.3000000000002</v>
      </c>
      <c r="E88" s="43">
        <v>633.29999999999995</v>
      </c>
      <c r="F88" s="92">
        <f t="shared" si="18"/>
        <v>1196.9216875</v>
      </c>
      <c r="G88" s="100">
        <f t="shared" si="19"/>
        <v>0</v>
      </c>
      <c r="H88" s="93">
        <f t="shared" si="20"/>
        <v>0</v>
      </c>
      <c r="I88" s="94">
        <f t="shared" si="21"/>
        <v>489.56799999999998</v>
      </c>
      <c r="J88" s="94">
        <f t="shared" si="22"/>
        <v>123.685</v>
      </c>
      <c r="K88" s="94">
        <f t="shared" si="23"/>
        <v>116.27800000000001</v>
      </c>
      <c r="L88" s="97">
        <f t="shared" si="24"/>
        <v>78.400000000000006</v>
      </c>
      <c r="M88" s="95">
        <f t="shared" si="17"/>
        <v>0</v>
      </c>
      <c r="N88" s="96">
        <f t="shared" si="25"/>
        <v>0</v>
      </c>
      <c r="O88" s="94">
        <f t="shared" si="26"/>
        <v>930</v>
      </c>
      <c r="P88" s="94">
        <f t="shared" si="27"/>
        <v>0</v>
      </c>
      <c r="Q88" s="98">
        <f t="shared" si="28"/>
        <v>535.68499999999995</v>
      </c>
      <c r="R88" s="99">
        <f t="shared" si="29"/>
        <v>3470.5376874999997</v>
      </c>
      <c r="S88" s="98">
        <f t="shared" si="30"/>
        <v>3164.6120000000001</v>
      </c>
      <c r="T88" s="98">
        <f t="shared" si="31"/>
        <v>951.95</v>
      </c>
      <c r="U88" s="99">
        <f t="shared" si="32"/>
        <v>7587.0996875000001</v>
      </c>
      <c r="V88" s="2"/>
      <c r="W88" s="38">
        <v>1</v>
      </c>
      <c r="X88" s="38">
        <v>1</v>
      </c>
      <c r="Y88" s="38">
        <v>0</v>
      </c>
      <c r="Z88" s="38">
        <v>1</v>
      </c>
      <c r="AA88" s="38">
        <v>1</v>
      </c>
      <c r="AB88" s="38">
        <v>1</v>
      </c>
      <c r="AC88" s="38">
        <v>0</v>
      </c>
      <c r="AD88" s="38">
        <v>0</v>
      </c>
      <c r="AE88" s="38">
        <v>0</v>
      </c>
      <c r="AF88" s="38">
        <v>1</v>
      </c>
      <c r="AG88" s="38">
        <v>1</v>
      </c>
      <c r="AH88" s="44">
        <v>56</v>
      </c>
      <c r="AI88" s="41"/>
      <c r="AJ88" s="41"/>
      <c r="AK88" s="41"/>
      <c r="AL88" s="41"/>
      <c r="AM88" s="41"/>
      <c r="AN88" s="41"/>
      <c r="AO88" s="41"/>
      <c r="AP88" s="41"/>
      <c r="AQ88" s="41"/>
      <c r="AR88" s="41">
        <v>64.489687500000002</v>
      </c>
      <c r="AS88" s="41"/>
      <c r="AT88" s="41"/>
      <c r="AU88" s="41"/>
      <c r="AV88" s="41"/>
      <c r="AW88" s="41">
        <v>930</v>
      </c>
      <c r="AX88" s="41"/>
    </row>
    <row r="89" spans="1:50" ht="15" customHeight="1">
      <c r="A89" s="33">
        <v>80</v>
      </c>
      <c r="B89" s="34" t="s">
        <v>27</v>
      </c>
      <c r="C89" s="35">
        <v>38</v>
      </c>
      <c r="D89" s="42">
        <v>2521.5</v>
      </c>
      <c r="E89" s="43"/>
      <c r="F89" s="92">
        <f t="shared" si="18"/>
        <v>925.10500000000002</v>
      </c>
      <c r="G89" s="100">
        <f t="shared" si="19"/>
        <v>0</v>
      </c>
      <c r="H89" s="93">
        <f t="shared" si="20"/>
        <v>0</v>
      </c>
      <c r="I89" s="94">
        <f t="shared" si="21"/>
        <v>399.93700000000001</v>
      </c>
      <c r="J89" s="94">
        <f t="shared" si="22"/>
        <v>195.04000000000002</v>
      </c>
      <c r="K89" s="94">
        <f t="shared" si="23"/>
        <v>94.99</v>
      </c>
      <c r="L89" s="94">
        <f t="shared" si="24"/>
        <v>691.6</v>
      </c>
      <c r="M89" s="95">
        <f t="shared" si="17"/>
        <v>0</v>
      </c>
      <c r="N89" s="96">
        <f t="shared" si="25"/>
        <v>0</v>
      </c>
      <c r="O89" s="94">
        <f t="shared" si="26"/>
        <v>0</v>
      </c>
      <c r="P89" s="94">
        <f t="shared" si="27"/>
        <v>0</v>
      </c>
      <c r="Q89" s="98">
        <f t="shared" si="28"/>
        <v>437.61099999999999</v>
      </c>
      <c r="R89" s="99">
        <f t="shared" si="29"/>
        <v>2744.2829999999999</v>
      </c>
      <c r="S89" s="98">
        <f t="shared" si="30"/>
        <v>2585.23</v>
      </c>
      <c r="T89" s="98">
        <f t="shared" si="31"/>
        <v>777.66600000000005</v>
      </c>
      <c r="U89" s="99">
        <f t="shared" si="32"/>
        <v>6107.1790000000001</v>
      </c>
      <c r="V89" s="2"/>
      <c r="W89" s="38">
        <v>1</v>
      </c>
      <c r="X89" s="38">
        <v>1</v>
      </c>
      <c r="Y89" s="38">
        <v>0</v>
      </c>
      <c r="Z89" s="38">
        <v>1</v>
      </c>
      <c r="AA89" s="38">
        <v>1</v>
      </c>
      <c r="AB89" s="38">
        <v>1</v>
      </c>
      <c r="AC89" s="38">
        <v>1</v>
      </c>
      <c r="AD89" s="38">
        <v>0</v>
      </c>
      <c r="AE89" s="38">
        <v>0</v>
      </c>
      <c r="AF89" s="38">
        <v>1</v>
      </c>
      <c r="AG89" s="38">
        <v>1</v>
      </c>
      <c r="AH89" s="44">
        <v>494</v>
      </c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114">
        <v>94</v>
      </c>
      <c r="AV89" s="41"/>
      <c r="AW89" s="41"/>
      <c r="AX89" s="41"/>
    </row>
    <row r="90" spans="1:50" ht="15" customHeight="1">
      <c r="A90" s="33">
        <v>81</v>
      </c>
      <c r="B90" s="34" t="s">
        <v>27</v>
      </c>
      <c r="C90" s="35">
        <v>39</v>
      </c>
      <c r="D90" s="42">
        <v>901.1</v>
      </c>
      <c r="E90" s="43"/>
      <c r="F90" s="92">
        <f t="shared" si="18"/>
        <v>330.60199999999998</v>
      </c>
      <c r="G90" s="100">
        <f t="shared" si="19"/>
        <v>0</v>
      </c>
      <c r="H90" s="93">
        <f t="shared" si="20"/>
        <v>0</v>
      </c>
      <c r="I90" s="94">
        <f t="shared" si="21"/>
        <v>142.92400000000001</v>
      </c>
      <c r="J90" s="94">
        <f t="shared" si="22"/>
        <v>36.107999999999997</v>
      </c>
      <c r="K90" s="94">
        <f t="shared" si="23"/>
        <v>33.945999999999998</v>
      </c>
      <c r="L90" s="94">
        <f t="shared" si="24"/>
        <v>130.19999999999999</v>
      </c>
      <c r="M90" s="95">
        <f t="shared" si="17"/>
        <v>0</v>
      </c>
      <c r="N90" s="96">
        <f t="shared" si="25"/>
        <v>0</v>
      </c>
      <c r="O90" s="94">
        <f t="shared" si="26"/>
        <v>0</v>
      </c>
      <c r="P90" s="94">
        <f t="shared" si="27"/>
        <v>0</v>
      </c>
      <c r="Q90" s="98">
        <f t="shared" si="28"/>
        <v>156.38800000000001</v>
      </c>
      <c r="R90" s="99">
        <f t="shared" si="29"/>
        <v>830.16800000000001</v>
      </c>
      <c r="S90" s="98">
        <f t="shared" si="30"/>
        <v>923.875</v>
      </c>
      <c r="T90" s="98">
        <f t="shared" si="31"/>
        <v>277.91199999999998</v>
      </c>
      <c r="U90" s="99">
        <f t="shared" si="32"/>
        <v>2031.9549999999999</v>
      </c>
      <c r="V90" s="2"/>
      <c r="W90" s="38">
        <v>1</v>
      </c>
      <c r="X90" s="38">
        <v>1</v>
      </c>
      <c r="Y90" s="38">
        <v>0</v>
      </c>
      <c r="Z90" s="38">
        <v>1</v>
      </c>
      <c r="AA90" s="38">
        <v>1</v>
      </c>
      <c r="AB90" s="38">
        <v>1</v>
      </c>
      <c r="AC90" s="38">
        <v>1</v>
      </c>
      <c r="AD90" s="38">
        <v>0</v>
      </c>
      <c r="AE90" s="38">
        <v>0</v>
      </c>
      <c r="AF90" s="38">
        <v>1</v>
      </c>
      <c r="AG90" s="38">
        <v>1</v>
      </c>
      <c r="AH90" s="44">
        <v>93</v>
      </c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</row>
    <row r="91" spans="1:50" ht="15" customHeight="1">
      <c r="A91" s="33">
        <v>82</v>
      </c>
      <c r="B91" s="34" t="s">
        <v>27</v>
      </c>
      <c r="C91" s="35">
        <v>40</v>
      </c>
      <c r="D91" s="42">
        <v>4628.3</v>
      </c>
      <c r="E91" s="43"/>
      <c r="F91" s="92">
        <f t="shared" si="18"/>
        <v>1698.0609999999999</v>
      </c>
      <c r="G91" s="100">
        <f t="shared" si="19"/>
        <v>0</v>
      </c>
      <c r="H91" s="93">
        <f t="shared" si="20"/>
        <v>0</v>
      </c>
      <c r="I91" s="94">
        <f t="shared" si="21"/>
        <v>734.09799999999996</v>
      </c>
      <c r="J91" s="94">
        <f t="shared" si="22"/>
        <v>185.46299999999999</v>
      </c>
      <c r="K91" s="94">
        <f t="shared" si="23"/>
        <v>174.357</v>
      </c>
      <c r="L91" s="94">
        <f t="shared" si="24"/>
        <v>499.8</v>
      </c>
      <c r="M91" s="95">
        <f t="shared" si="17"/>
        <v>0</v>
      </c>
      <c r="N91" s="96">
        <f t="shared" si="25"/>
        <v>0</v>
      </c>
      <c r="O91" s="94">
        <f t="shared" si="26"/>
        <v>0</v>
      </c>
      <c r="P91" s="94">
        <f t="shared" si="27"/>
        <v>0</v>
      </c>
      <c r="Q91" s="98">
        <f t="shared" si="28"/>
        <v>803.25</v>
      </c>
      <c r="R91" s="99">
        <f t="shared" si="29"/>
        <v>4095.029</v>
      </c>
      <c r="S91" s="98">
        <f t="shared" si="30"/>
        <v>4745.2780000000002</v>
      </c>
      <c r="T91" s="98">
        <f t="shared" si="31"/>
        <v>1427.432</v>
      </c>
      <c r="U91" s="99">
        <f t="shared" si="32"/>
        <v>10267.739</v>
      </c>
      <c r="V91" s="2"/>
      <c r="W91" s="38">
        <v>1</v>
      </c>
      <c r="X91" s="38">
        <v>1</v>
      </c>
      <c r="Y91" s="38">
        <v>0</v>
      </c>
      <c r="Z91" s="38">
        <v>1</v>
      </c>
      <c r="AA91" s="38">
        <v>1</v>
      </c>
      <c r="AB91" s="38">
        <v>1</v>
      </c>
      <c r="AC91" s="38">
        <v>1</v>
      </c>
      <c r="AD91" s="38">
        <v>0</v>
      </c>
      <c r="AE91" s="38">
        <v>0</v>
      </c>
      <c r="AF91" s="38">
        <v>1</v>
      </c>
      <c r="AG91" s="38">
        <v>1</v>
      </c>
      <c r="AH91" s="44">
        <v>357</v>
      </c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</row>
    <row r="92" spans="1:50" ht="15" customHeight="1">
      <c r="A92" s="33">
        <v>83</v>
      </c>
      <c r="B92" s="34" t="s">
        <v>27</v>
      </c>
      <c r="C92" s="35" t="s">
        <v>28</v>
      </c>
      <c r="D92" s="42">
        <v>1804.5</v>
      </c>
      <c r="E92" s="43"/>
      <c r="F92" s="92">
        <f t="shared" si="18"/>
        <v>662.04700000000003</v>
      </c>
      <c r="G92" s="100">
        <f t="shared" si="19"/>
        <v>0</v>
      </c>
      <c r="H92" s="93">
        <f t="shared" si="20"/>
        <v>0</v>
      </c>
      <c r="I92" s="94">
        <f t="shared" si="21"/>
        <v>286.21300000000002</v>
      </c>
      <c r="J92" s="94">
        <f t="shared" si="22"/>
        <v>72.308999999999997</v>
      </c>
      <c r="K92" s="94">
        <f t="shared" si="23"/>
        <v>67.978999999999999</v>
      </c>
      <c r="L92" s="94">
        <f t="shared" si="24"/>
        <v>275.8</v>
      </c>
      <c r="M92" s="95">
        <f t="shared" si="17"/>
        <v>0</v>
      </c>
      <c r="N92" s="96">
        <f t="shared" si="25"/>
        <v>0</v>
      </c>
      <c r="O92" s="94">
        <f t="shared" si="26"/>
        <v>0</v>
      </c>
      <c r="P92" s="94">
        <f t="shared" si="27"/>
        <v>0</v>
      </c>
      <c r="Q92" s="98">
        <f t="shared" si="28"/>
        <v>313.17399999999998</v>
      </c>
      <c r="R92" s="99">
        <f t="shared" si="29"/>
        <v>1677.5219999999999</v>
      </c>
      <c r="S92" s="98">
        <f t="shared" si="30"/>
        <v>1850.1079999999999</v>
      </c>
      <c r="T92" s="98">
        <f t="shared" si="31"/>
        <v>556.53300000000002</v>
      </c>
      <c r="U92" s="99">
        <f t="shared" si="32"/>
        <v>4084.163</v>
      </c>
      <c r="V92" s="2"/>
      <c r="W92" s="38">
        <v>1</v>
      </c>
      <c r="X92" s="38">
        <v>1</v>
      </c>
      <c r="Y92" s="38">
        <v>0</v>
      </c>
      <c r="Z92" s="38">
        <v>1</v>
      </c>
      <c r="AA92" s="38">
        <v>1</v>
      </c>
      <c r="AB92" s="38">
        <v>1</v>
      </c>
      <c r="AC92" s="38">
        <v>1</v>
      </c>
      <c r="AD92" s="38">
        <v>0</v>
      </c>
      <c r="AE92" s="38">
        <v>0</v>
      </c>
      <c r="AF92" s="38">
        <v>1</v>
      </c>
      <c r="AG92" s="38">
        <v>1</v>
      </c>
      <c r="AH92" s="39">
        <v>197</v>
      </c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</row>
    <row r="93" spans="1:50" ht="15" customHeight="1">
      <c r="A93" s="33">
        <v>84</v>
      </c>
      <c r="B93" s="34" t="s">
        <v>27</v>
      </c>
      <c r="C93" s="35">
        <v>5</v>
      </c>
      <c r="D93" s="42">
        <v>4456.5</v>
      </c>
      <c r="E93" s="43">
        <v>183.1</v>
      </c>
      <c r="F93" s="92">
        <f t="shared" si="18"/>
        <v>1702.2070000000001</v>
      </c>
      <c r="G93" s="100">
        <f t="shared" si="19"/>
        <v>0</v>
      </c>
      <c r="H93" s="93">
        <f t="shared" si="20"/>
        <v>0</v>
      </c>
      <c r="I93" s="94">
        <f t="shared" si="21"/>
        <v>735.89</v>
      </c>
      <c r="J93" s="94">
        <f t="shared" si="22"/>
        <v>185.916</v>
      </c>
      <c r="K93" s="94">
        <f t="shared" si="23"/>
        <v>174.78299999999999</v>
      </c>
      <c r="L93" s="94">
        <f t="shared" si="24"/>
        <v>75.599999999999994</v>
      </c>
      <c r="M93" s="95">
        <f t="shared" si="17"/>
        <v>0</v>
      </c>
      <c r="N93" s="96">
        <f t="shared" si="25"/>
        <v>0</v>
      </c>
      <c r="O93" s="94">
        <f t="shared" si="26"/>
        <v>2670</v>
      </c>
      <c r="P93" s="94">
        <f t="shared" si="27"/>
        <v>0</v>
      </c>
      <c r="Q93" s="98">
        <f t="shared" si="28"/>
        <v>805.21100000000001</v>
      </c>
      <c r="R93" s="99">
        <f t="shared" si="29"/>
        <v>6349.6070000000009</v>
      </c>
      <c r="S93" s="98">
        <f t="shared" si="30"/>
        <v>4756.8630000000003</v>
      </c>
      <c r="T93" s="98">
        <f t="shared" si="31"/>
        <v>1430.9169999999999</v>
      </c>
      <c r="U93" s="99">
        <f t="shared" si="32"/>
        <v>12537.387000000002</v>
      </c>
      <c r="V93" s="2"/>
      <c r="W93" s="38">
        <v>1</v>
      </c>
      <c r="X93" s="38">
        <v>1</v>
      </c>
      <c r="Y93" s="38">
        <v>0</v>
      </c>
      <c r="Z93" s="38">
        <v>1</v>
      </c>
      <c r="AA93" s="38">
        <v>1</v>
      </c>
      <c r="AB93" s="38">
        <v>1</v>
      </c>
      <c r="AC93" s="38">
        <v>1</v>
      </c>
      <c r="AD93" s="38">
        <v>0</v>
      </c>
      <c r="AE93" s="38">
        <v>0</v>
      </c>
      <c r="AF93" s="38">
        <v>1</v>
      </c>
      <c r="AG93" s="38">
        <v>1</v>
      </c>
      <c r="AH93" s="44">
        <v>54</v>
      </c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>
        <v>2670</v>
      </c>
      <c r="AX93" s="41"/>
    </row>
    <row r="94" spans="1:50" ht="15" customHeight="1">
      <c r="A94" s="33">
        <v>85</v>
      </c>
      <c r="B94" s="34" t="s">
        <v>27</v>
      </c>
      <c r="C94" s="35">
        <v>52</v>
      </c>
      <c r="D94" s="42">
        <v>2602.09</v>
      </c>
      <c r="E94" s="43"/>
      <c r="F94" s="92">
        <f t="shared" si="18"/>
        <v>954.67200000000003</v>
      </c>
      <c r="G94" s="100">
        <f t="shared" si="19"/>
        <v>0</v>
      </c>
      <c r="H94" s="93">
        <f t="shared" si="20"/>
        <v>0</v>
      </c>
      <c r="I94" s="94">
        <f t="shared" si="21"/>
        <v>412.71899999999999</v>
      </c>
      <c r="J94" s="94">
        <f t="shared" si="22"/>
        <v>104.27</v>
      </c>
      <c r="K94" s="94">
        <f t="shared" si="23"/>
        <v>98.025999999999996</v>
      </c>
      <c r="L94" s="94">
        <f t="shared" si="24"/>
        <v>36.4</v>
      </c>
      <c r="M94" s="95">
        <f t="shared" si="17"/>
        <v>0</v>
      </c>
      <c r="N94" s="96">
        <f t="shared" si="25"/>
        <v>0</v>
      </c>
      <c r="O94" s="94">
        <f t="shared" si="26"/>
        <v>0</v>
      </c>
      <c r="P94" s="94">
        <f t="shared" si="27"/>
        <v>0</v>
      </c>
      <c r="Q94" s="98">
        <f t="shared" si="28"/>
        <v>451.59800000000001</v>
      </c>
      <c r="R94" s="99">
        <f t="shared" si="29"/>
        <v>2057.6850000000004</v>
      </c>
      <c r="S94" s="98">
        <f t="shared" si="30"/>
        <v>2667.8560000000002</v>
      </c>
      <c r="T94" s="98">
        <f t="shared" si="31"/>
        <v>802.52099999999996</v>
      </c>
      <c r="U94" s="99">
        <f t="shared" si="32"/>
        <v>5528.0620000000008</v>
      </c>
      <c r="V94" s="2"/>
      <c r="W94" s="38">
        <v>1</v>
      </c>
      <c r="X94" s="38">
        <v>1</v>
      </c>
      <c r="Y94" s="38">
        <v>0</v>
      </c>
      <c r="Z94" s="38">
        <v>1</v>
      </c>
      <c r="AA94" s="38">
        <v>1</v>
      </c>
      <c r="AB94" s="38">
        <v>1</v>
      </c>
      <c r="AC94" s="38">
        <v>1</v>
      </c>
      <c r="AD94" s="38">
        <v>0</v>
      </c>
      <c r="AE94" s="38">
        <v>0</v>
      </c>
      <c r="AF94" s="38">
        <v>1</v>
      </c>
      <c r="AG94" s="38">
        <v>1</v>
      </c>
      <c r="AH94" s="44">
        <v>26</v>
      </c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</row>
    <row r="95" spans="1:50" ht="15" customHeight="1">
      <c r="A95" s="33">
        <v>86</v>
      </c>
      <c r="B95" s="34" t="s">
        <v>27</v>
      </c>
      <c r="C95" s="35">
        <v>58</v>
      </c>
      <c r="D95" s="42">
        <v>624.20000000000005</v>
      </c>
      <c r="E95" s="43"/>
      <c r="F95" s="92">
        <f t="shared" si="18"/>
        <v>293.50068750000003</v>
      </c>
      <c r="G95" s="93">
        <f t="shared" si="19"/>
        <v>0</v>
      </c>
      <c r="H95" s="93">
        <f t="shared" si="20"/>
        <v>0</v>
      </c>
      <c r="I95" s="94">
        <f t="shared" si="21"/>
        <v>99.004999999999995</v>
      </c>
      <c r="J95" s="94">
        <f t="shared" si="22"/>
        <v>25.013000000000002</v>
      </c>
      <c r="K95" s="94">
        <f t="shared" si="23"/>
        <v>23.515000000000001</v>
      </c>
      <c r="L95" s="94">
        <f t="shared" si="24"/>
        <v>11.2</v>
      </c>
      <c r="M95" s="95">
        <f t="shared" si="17"/>
        <v>0</v>
      </c>
      <c r="N95" s="96">
        <f t="shared" si="25"/>
        <v>0</v>
      </c>
      <c r="O95" s="97">
        <f t="shared" si="26"/>
        <v>0</v>
      </c>
      <c r="P95" s="94">
        <f t="shared" si="27"/>
        <v>0</v>
      </c>
      <c r="Q95" s="98">
        <f t="shared" si="28"/>
        <v>108.331</v>
      </c>
      <c r="R95" s="99">
        <f t="shared" si="29"/>
        <v>560.56468749999999</v>
      </c>
      <c r="S95" s="98">
        <f t="shared" si="30"/>
        <v>639.976</v>
      </c>
      <c r="T95" s="98">
        <f t="shared" si="31"/>
        <v>192.512</v>
      </c>
      <c r="U95" s="99">
        <f t="shared" si="32"/>
        <v>1393.0526875</v>
      </c>
      <c r="V95" s="2"/>
      <c r="W95" s="38">
        <v>1</v>
      </c>
      <c r="X95" s="38">
        <v>0</v>
      </c>
      <c r="Y95" s="38">
        <v>0</v>
      </c>
      <c r="Z95" s="38">
        <v>1</v>
      </c>
      <c r="AA95" s="38">
        <v>1</v>
      </c>
      <c r="AB95" s="38">
        <v>1</v>
      </c>
      <c r="AC95" s="38">
        <v>1</v>
      </c>
      <c r="AD95" s="38">
        <v>0</v>
      </c>
      <c r="AE95" s="38">
        <v>0</v>
      </c>
      <c r="AF95" s="38">
        <v>0</v>
      </c>
      <c r="AG95" s="38">
        <v>1</v>
      </c>
      <c r="AH95" s="39">
        <v>8</v>
      </c>
      <c r="AI95" s="41"/>
      <c r="AJ95" s="41"/>
      <c r="AK95" s="41"/>
      <c r="AL95" s="41"/>
      <c r="AM95" s="41"/>
      <c r="AN95" s="41"/>
      <c r="AO95" s="41"/>
      <c r="AP95" s="41"/>
      <c r="AQ95" s="41"/>
      <c r="AR95" s="41">
        <v>64.489687500000002</v>
      </c>
      <c r="AS95" s="41"/>
      <c r="AT95" s="41"/>
      <c r="AU95" s="41"/>
      <c r="AV95" s="41"/>
      <c r="AW95" s="41"/>
      <c r="AX95" s="41"/>
    </row>
    <row r="96" spans="1:50" ht="15" customHeight="1">
      <c r="A96" s="33">
        <v>87</v>
      </c>
      <c r="B96" s="34" t="s">
        <v>27</v>
      </c>
      <c r="C96" s="35">
        <v>6</v>
      </c>
      <c r="D96" s="42">
        <v>1642.8</v>
      </c>
      <c r="E96" s="43">
        <v>84.4</v>
      </c>
      <c r="F96" s="92">
        <f t="shared" si="18"/>
        <v>633.68700000000001</v>
      </c>
      <c r="G96" s="100">
        <f t="shared" si="19"/>
        <v>0</v>
      </c>
      <c r="H96" s="93">
        <f t="shared" si="20"/>
        <v>0</v>
      </c>
      <c r="I96" s="94">
        <f t="shared" si="21"/>
        <v>273.952</v>
      </c>
      <c r="J96" s="94">
        <f t="shared" si="22"/>
        <v>121.712</v>
      </c>
      <c r="K96" s="94">
        <f t="shared" si="23"/>
        <v>65.066999999999993</v>
      </c>
      <c r="L96" s="94">
        <f t="shared" si="24"/>
        <v>5.6</v>
      </c>
      <c r="M96" s="95">
        <f t="shared" si="17"/>
        <v>0</v>
      </c>
      <c r="N96" s="96">
        <f t="shared" si="25"/>
        <v>0</v>
      </c>
      <c r="O96" s="94">
        <f t="shared" si="26"/>
        <v>0</v>
      </c>
      <c r="P96" s="94">
        <f t="shared" si="27"/>
        <v>0</v>
      </c>
      <c r="Q96" s="98">
        <f t="shared" si="28"/>
        <v>299.75900000000001</v>
      </c>
      <c r="R96" s="99">
        <f t="shared" si="29"/>
        <v>1399.777</v>
      </c>
      <c r="S96" s="98">
        <f t="shared" si="30"/>
        <v>1770.854</v>
      </c>
      <c r="T96" s="98">
        <f t="shared" si="31"/>
        <v>532.69299999999998</v>
      </c>
      <c r="U96" s="99">
        <f t="shared" si="32"/>
        <v>3703.3240000000001</v>
      </c>
      <c r="V96" s="2"/>
      <c r="W96" s="38">
        <v>1</v>
      </c>
      <c r="X96" s="38">
        <v>1</v>
      </c>
      <c r="Y96" s="38">
        <v>0</v>
      </c>
      <c r="Z96" s="38">
        <v>1</v>
      </c>
      <c r="AA96" s="38">
        <v>1</v>
      </c>
      <c r="AB96" s="38">
        <v>1</v>
      </c>
      <c r="AC96" s="38">
        <v>1</v>
      </c>
      <c r="AD96" s="38">
        <v>0</v>
      </c>
      <c r="AE96" s="38">
        <v>0</v>
      </c>
      <c r="AF96" s="38">
        <v>1</v>
      </c>
      <c r="AG96" s="38">
        <v>1</v>
      </c>
      <c r="AH96" s="44">
        <v>4</v>
      </c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114">
        <v>52.5</v>
      </c>
      <c r="AV96" s="41"/>
      <c r="AW96" s="41"/>
      <c r="AX96" s="41"/>
    </row>
    <row r="97" spans="1:50" ht="15" customHeight="1">
      <c r="A97" s="33">
        <v>88</v>
      </c>
      <c r="B97" s="34" t="s">
        <v>27</v>
      </c>
      <c r="C97" s="35">
        <v>60</v>
      </c>
      <c r="D97" s="42">
        <v>618.1</v>
      </c>
      <c r="E97" s="43"/>
      <c r="F97" s="92">
        <f t="shared" si="18"/>
        <v>291.26268749999997</v>
      </c>
      <c r="G97" s="93">
        <f t="shared" si="19"/>
        <v>0</v>
      </c>
      <c r="H97" s="93">
        <f t="shared" si="20"/>
        <v>0</v>
      </c>
      <c r="I97" s="94">
        <f t="shared" si="21"/>
        <v>98.037000000000006</v>
      </c>
      <c r="J97" s="94">
        <f t="shared" si="22"/>
        <v>24.768000000000001</v>
      </c>
      <c r="K97" s="94">
        <f t="shared" si="23"/>
        <v>23.285</v>
      </c>
      <c r="L97" s="94">
        <f t="shared" si="24"/>
        <v>19.600000000000001</v>
      </c>
      <c r="M97" s="95">
        <f t="shared" si="17"/>
        <v>0</v>
      </c>
      <c r="N97" s="96">
        <f t="shared" si="25"/>
        <v>0</v>
      </c>
      <c r="O97" s="97">
        <f t="shared" si="26"/>
        <v>0</v>
      </c>
      <c r="P97" s="94">
        <f t="shared" si="27"/>
        <v>0</v>
      </c>
      <c r="Q97" s="98">
        <f t="shared" si="28"/>
        <v>107.27200000000001</v>
      </c>
      <c r="R97" s="99">
        <f t="shared" si="29"/>
        <v>564.22468750000007</v>
      </c>
      <c r="S97" s="98">
        <f t="shared" si="30"/>
        <v>633.72199999999998</v>
      </c>
      <c r="T97" s="98">
        <f t="shared" si="31"/>
        <v>190.631</v>
      </c>
      <c r="U97" s="99">
        <f t="shared" si="32"/>
        <v>1388.5776875000001</v>
      </c>
      <c r="V97" s="2"/>
      <c r="W97" s="38">
        <v>1</v>
      </c>
      <c r="X97" s="38">
        <v>0</v>
      </c>
      <c r="Y97" s="38">
        <v>0</v>
      </c>
      <c r="Z97" s="38">
        <v>1</v>
      </c>
      <c r="AA97" s="38">
        <v>1</v>
      </c>
      <c r="AB97" s="38">
        <v>1</v>
      </c>
      <c r="AC97" s="38">
        <v>1</v>
      </c>
      <c r="AD97" s="38">
        <v>0</v>
      </c>
      <c r="AE97" s="38">
        <v>0</v>
      </c>
      <c r="AF97" s="38">
        <v>0</v>
      </c>
      <c r="AG97" s="38">
        <v>1</v>
      </c>
      <c r="AH97" s="44">
        <v>14</v>
      </c>
      <c r="AI97" s="41"/>
      <c r="AJ97" s="41"/>
      <c r="AK97" s="41"/>
      <c r="AL97" s="41"/>
      <c r="AM97" s="41"/>
      <c r="AN97" s="41"/>
      <c r="AO97" s="41"/>
      <c r="AP97" s="41"/>
      <c r="AQ97" s="41"/>
      <c r="AR97" s="41">
        <v>64.489687500000002</v>
      </c>
      <c r="AS97" s="41"/>
      <c r="AT97" s="41"/>
      <c r="AU97" s="41"/>
      <c r="AV97" s="41"/>
      <c r="AW97" s="41"/>
      <c r="AX97" s="41"/>
    </row>
    <row r="98" spans="1:50" ht="15" customHeight="1">
      <c r="A98" s="33">
        <v>89</v>
      </c>
      <c r="B98" s="34" t="s">
        <v>27</v>
      </c>
      <c r="C98" s="35">
        <v>64</v>
      </c>
      <c r="D98" s="42">
        <v>616.20000000000005</v>
      </c>
      <c r="E98" s="43"/>
      <c r="F98" s="92">
        <f t="shared" si="18"/>
        <v>290.56568749999997</v>
      </c>
      <c r="G98" s="93">
        <f t="shared" si="19"/>
        <v>0</v>
      </c>
      <c r="H98" s="93">
        <f t="shared" si="20"/>
        <v>0</v>
      </c>
      <c r="I98" s="94">
        <f t="shared" si="21"/>
        <v>97.736000000000004</v>
      </c>
      <c r="J98" s="94">
        <f t="shared" si="22"/>
        <v>71.692000000000007</v>
      </c>
      <c r="K98" s="94">
        <f t="shared" si="23"/>
        <v>23.213000000000001</v>
      </c>
      <c r="L98" s="94">
        <f t="shared" si="24"/>
        <v>2.8</v>
      </c>
      <c r="M98" s="95">
        <f t="shared" si="17"/>
        <v>0</v>
      </c>
      <c r="N98" s="96">
        <f t="shared" si="25"/>
        <v>0</v>
      </c>
      <c r="O98" s="97">
        <f t="shared" si="26"/>
        <v>0</v>
      </c>
      <c r="P98" s="94">
        <f t="shared" si="27"/>
        <v>0</v>
      </c>
      <c r="Q98" s="98">
        <f t="shared" si="28"/>
        <v>106.943</v>
      </c>
      <c r="R98" s="99">
        <f t="shared" si="29"/>
        <v>592.94968749999998</v>
      </c>
      <c r="S98" s="98">
        <f t="shared" si="30"/>
        <v>631.774</v>
      </c>
      <c r="T98" s="98">
        <f t="shared" si="31"/>
        <v>190.04499999999999</v>
      </c>
      <c r="U98" s="99">
        <f t="shared" si="32"/>
        <v>1414.7686874999999</v>
      </c>
      <c r="V98" s="2"/>
      <c r="W98" s="38">
        <v>1</v>
      </c>
      <c r="X98" s="38">
        <v>0</v>
      </c>
      <c r="Y98" s="38">
        <v>0</v>
      </c>
      <c r="Z98" s="38">
        <v>1</v>
      </c>
      <c r="AA98" s="38">
        <v>1</v>
      </c>
      <c r="AB98" s="38">
        <v>1</v>
      </c>
      <c r="AC98" s="38">
        <v>1</v>
      </c>
      <c r="AD98" s="38">
        <v>0</v>
      </c>
      <c r="AE98" s="38">
        <v>0</v>
      </c>
      <c r="AF98" s="38">
        <v>0</v>
      </c>
      <c r="AG98" s="38">
        <v>1</v>
      </c>
      <c r="AH98" s="44">
        <v>2</v>
      </c>
      <c r="AI98" s="41"/>
      <c r="AJ98" s="41"/>
      <c r="AK98" s="41"/>
      <c r="AL98" s="41"/>
      <c r="AM98" s="41"/>
      <c r="AN98" s="41"/>
      <c r="AO98" s="41"/>
      <c r="AP98" s="41"/>
      <c r="AQ98" s="41"/>
      <c r="AR98" s="41">
        <v>64.489687500000002</v>
      </c>
      <c r="AS98" s="41"/>
      <c r="AT98" s="41"/>
      <c r="AU98" s="114">
        <v>47</v>
      </c>
      <c r="AV98" s="41"/>
      <c r="AW98" s="41"/>
      <c r="AX98" s="41"/>
    </row>
    <row r="99" spans="1:50" ht="15" customHeight="1">
      <c r="A99" s="33">
        <v>90</v>
      </c>
      <c r="B99" s="34" t="s">
        <v>27</v>
      </c>
      <c r="C99" s="35">
        <v>7</v>
      </c>
      <c r="D99" s="42">
        <v>4323.53</v>
      </c>
      <c r="E99" s="43">
        <v>323.7</v>
      </c>
      <c r="F99" s="92">
        <f t="shared" si="18"/>
        <v>1769.4966875</v>
      </c>
      <c r="G99" s="100">
        <f t="shared" si="19"/>
        <v>0</v>
      </c>
      <c r="H99" s="93">
        <f t="shared" si="20"/>
        <v>0</v>
      </c>
      <c r="I99" s="94">
        <f t="shared" si="21"/>
        <v>737.1</v>
      </c>
      <c r="J99" s="94">
        <f t="shared" si="22"/>
        <v>186.22200000000001</v>
      </c>
      <c r="K99" s="94">
        <f t="shared" si="23"/>
        <v>175.071</v>
      </c>
      <c r="L99" s="94">
        <f t="shared" si="24"/>
        <v>5.6</v>
      </c>
      <c r="M99" s="95">
        <f t="shared" si="17"/>
        <v>0</v>
      </c>
      <c r="N99" s="96">
        <f t="shared" si="25"/>
        <v>0</v>
      </c>
      <c r="O99" s="94">
        <f t="shared" si="26"/>
        <v>0</v>
      </c>
      <c r="P99" s="94">
        <f t="shared" si="27"/>
        <v>0</v>
      </c>
      <c r="Q99" s="98">
        <f t="shared" si="28"/>
        <v>806.53599999999994</v>
      </c>
      <c r="R99" s="99">
        <f t="shared" si="29"/>
        <v>3680.0256875</v>
      </c>
      <c r="S99" s="98">
        <f t="shared" si="30"/>
        <v>4764.6859999999997</v>
      </c>
      <c r="T99" s="98">
        <f t="shared" si="31"/>
        <v>1433.27</v>
      </c>
      <c r="U99" s="99">
        <f t="shared" si="32"/>
        <v>9877.9816874999997</v>
      </c>
      <c r="V99" s="2"/>
      <c r="W99" s="38">
        <v>1</v>
      </c>
      <c r="X99" s="38">
        <v>1</v>
      </c>
      <c r="Y99" s="38">
        <v>0</v>
      </c>
      <c r="Z99" s="38">
        <v>1</v>
      </c>
      <c r="AA99" s="38">
        <v>1</v>
      </c>
      <c r="AB99" s="38">
        <v>1</v>
      </c>
      <c r="AC99" s="38">
        <v>1</v>
      </c>
      <c r="AD99" s="38">
        <v>0</v>
      </c>
      <c r="AE99" s="38">
        <v>0</v>
      </c>
      <c r="AF99" s="38">
        <v>1</v>
      </c>
      <c r="AG99" s="38">
        <v>1</v>
      </c>
      <c r="AH99" s="44">
        <v>4</v>
      </c>
      <c r="AI99" s="41"/>
      <c r="AJ99" s="41"/>
      <c r="AK99" s="41"/>
      <c r="AL99" s="41"/>
      <c r="AM99" s="41"/>
      <c r="AN99" s="41"/>
      <c r="AO99" s="41"/>
      <c r="AP99" s="41"/>
      <c r="AQ99" s="41"/>
      <c r="AR99" s="41">
        <v>64.489687500000002</v>
      </c>
      <c r="AS99" s="41"/>
      <c r="AT99" s="41"/>
      <c r="AU99" s="41"/>
      <c r="AV99" s="41"/>
      <c r="AW99" s="41"/>
      <c r="AX99" s="41"/>
    </row>
    <row r="100" spans="1:50" ht="15" customHeight="1">
      <c r="A100" s="33">
        <v>91</v>
      </c>
      <c r="B100" s="34" t="s">
        <v>27</v>
      </c>
      <c r="C100" s="35">
        <v>82</v>
      </c>
      <c r="D100" s="42">
        <v>436.2</v>
      </c>
      <c r="E100" s="43"/>
      <c r="F100" s="92">
        <f t="shared" si="18"/>
        <v>224.5256875</v>
      </c>
      <c r="G100" s="100">
        <f t="shared" si="19"/>
        <v>0</v>
      </c>
      <c r="H100" s="93">
        <f t="shared" si="20"/>
        <v>0</v>
      </c>
      <c r="I100" s="94">
        <f t="shared" si="21"/>
        <v>69.186000000000007</v>
      </c>
      <c r="J100" s="94">
        <f t="shared" si="22"/>
        <v>17.478999999999999</v>
      </c>
      <c r="K100" s="94">
        <f t="shared" si="23"/>
        <v>16.433</v>
      </c>
      <c r="L100" s="94">
        <f t="shared" si="24"/>
        <v>16.8</v>
      </c>
      <c r="M100" s="95">
        <f t="shared" si="17"/>
        <v>0</v>
      </c>
      <c r="N100" s="96">
        <f t="shared" si="25"/>
        <v>0</v>
      </c>
      <c r="O100" s="94">
        <f t="shared" si="26"/>
        <v>0</v>
      </c>
      <c r="P100" s="94">
        <f t="shared" si="27"/>
        <v>0</v>
      </c>
      <c r="Q100" s="98">
        <f t="shared" si="28"/>
        <v>75.703000000000003</v>
      </c>
      <c r="R100" s="99">
        <f t="shared" si="29"/>
        <v>420.1266875</v>
      </c>
      <c r="S100" s="98">
        <f t="shared" si="30"/>
        <v>447.22500000000002</v>
      </c>
      <c r="T100" s="98">
        <f t="shared" si="31"/>
        <v>134.53</v>
      </c>
      <c r="U100" s="99">
        <f t="shared" si="32"/>
        <v>1001.8816875</v>
      </c>
      <c r="V100" s="2"/>
      <c r="W100" s="38">
        <v>1</v>
      </c>
      <c r="X100" s="38">
        <v>1</v>
      </c>
      <c r="Y100" s="38">
        <v>0</v>
      </c>
      <c r="Z100" s="38">
        <v>1</v>
      </c>
      <c r="AA100" s="38">
        <v>1</v>
      </c>
      <c r="AB100" s="38">
        <v>1</v>
      </c>
      <c r="AC100" s="38">
        <v>1</v>
      </c>
      <c r="AD100" s="38">
        <v>0</v>
      </c>
      <c r="AE100" s="38">
        <v>0</v>
      </c>
      <c r="AF100" s="38">
        <v>1</v>
      </c>
      <c r="AG100" s="38">
        <v>1</v>
      </c>
      <c r="AH100" s="44">
        <v>12</v>
      </c>
      <c r="AI100" s="41"/>
      <c r="AJ100" s="41"/>
      <c r="AK100" s="41"/>
      <c r="AL100" s="41"/>
      <c r="AM100" s="41"/>
      <c r="AN100" s="41"/>
      <c r="AO100" s="41"/>
      <c r="AP100" s="41"/>
      <c r="AQ100" s="41"/>
      <c r="AR100" s="41">
        <v>64.489687500000002</v>
      </c>
      <c r="AS100" s="41"/>
      <c r="AT100" s="41"/>
      <c r="AU100" s="41"/>
      <c r="AV100" s="41"/>
      <c r="AW100" s="41"/>
      <c r="AX100" s="41"/>
    </row>
    <row r="101" spans="1:50" ht="15" customHeight="1">
      <c r="A101" s="33">
        <v>92</v>
      </c>
      <c r="B101" s="34" t="s">
        <v>27</v>
      </c>
      <c r="C101" s="35">
        <v>84</v>
      </c>
      <c r="D101" s="42">
        <v>1771.8</v>
      </c>
      <c r="E101" s="43"/>
      <c r="F101" s="92">
        <f t="shared" si="18"/>
        <v>714.5396874999999</v>
      </c>
      <c r="G101" s="100">
        <f t="shared" si="19"/>
        <v>0</v>
      </c>
      <c r="H101" s="93">
        <f t="shared" si="20"/>
        <v>0</v>
      </c>
      <c r="I101" s="94">
        <f t="shared" si="21"/>
        <v>281.02600000000001</v>
      </c>
      <c r="J101" s="94">
        <f t="shared" si="22"/>
        <v>70.998999999999995</v>
      </c>
      <c r="K101" s="94">
        <f t="shared" si="23"/>
        <v>66.747</v>
      </c>
      <c r="L101" s="94">
        <f t="shared" si="24"/>
        <v>107.8</v>
      </c>
      <c r="M101" s="95">
        <f t="shared" si="17"/>
        <v>0</v>
      </c>
      <c r="N101" s="96">
        <f t="shared" si="25"/>
        <v>0</v>
      </c>
      <c r="O101" s="94">
        <f t="shared" si="26"/>
        <v>0</v>
      </c>
      <c r="P101" s="94">
        <f t="shared" si="27"/>
        <v>0</v>
      </c>
      <c r="Q101" s="98">
        <f t="shared" si="28"/>
        <v>307.49900000000002</v>
      </c>
      <c r="R101" s="99">
        <f t="shared" si="29"/>
        <v>1548.6106875</v>
      </c>
      <c r="S101" s="98">
        <f t="shared" si="30"/>
        <v>1816.5809999999999</v>
      </c>
      <c r="T101" s="98">
        <f t="shared" si="31"/>
        <v>546.44799999999998</v>
      </c>
      <c r="U101" s="99">
        <f t="shared" si="32"/>
        <v>3911.6396875</v>
      </c>
      <c r="V101" s="2"/>
      <c r="W101" s="38">
        <v>1</v>
      </c>
      <c r="X101" s="38">
        <v>1</v>
      </c>
      <c r="Y101" s="38">
        <v>0</v>
      </c>
      <c r="Z101" s="38">
        <v>1</v>
      </c>
      <c r="AA101" s="38">
        <v>1</v>
      </c>
      <c r="AB101" s="38">
        <v>1</v>
      </c>
      <c r="AC101" s="38">
        <v>1</v>
      </c>
      <c r="AD101" s="38">
        <v>0</v>
      </c>
      <c r="AE101" s="38">
        <v>0</v>
      </c>
      <c r="AF101" s="38">
        <v>1</v>
      </c>
      <c r="AG101" s="38">
        <v>1</v>
      </c>
      <c r="AH101" s="39">
        <v>77</v>
      </c>
      <c r="AI101" s="41"/>
      <c r="AJ101" s="41"/>
      <c r="AK101" s="41"/>
      <c r="AL101" s="41"/>
      <c r="AM101" s="41"/>
      <c r="AN101" s="41"/>
      <c r="AO101" s="41"/>
      <c r="AP101" s="41"/>
      <c r="AQ101" s="41"/>
      <c r="AR101" s="41">
        <v>64.489687500000002</v>
      </c>
      <c r="AS101" s="41"/>
      <c r="AT101" s="41"/>
      <c r="AU101" s="41"/>
      <c r="AV101" s="41"/>
      <c r="AW101" s="41"/>
      <c r="AX101" s="41"/>
    </row>
    <row r="102" spans="1:50" ht="15" customHeight="1">
      <c r="A102" s="33">
        <v>93</v>
      </c>
      <c r="B102" s="34" t="s">
        <v>27</v>
      </c>
      <c r="C102" s="35" t="s">
        <v>29</v>
      </c>
      <c r="D102" s="42">
        <v>225.8</v>
      </c>
      <c r="E102" s="43"/>
      <c r="F102" s="92">
        <f t="shared" si="18"/>
        <v>147.33268750000002</v>
      </c>
      <c r="G102" s="100">
        <f t="shared" si="19"/>
        <v>0</v>
      </c>
      <c r="H102" s="93">
        <f t="shared" si="20"/>
        <v>0</v>
      </c>
      <c r="I102" s="94">
        <f t="shared" si="21"/>
        <v>35.814</v>
      </c>
      <c r="J102" s="94">
        <f t="shared" si="22"/>
        <v>9.048</v>
      </c>
      <c r="K102" s="94">
        <f t="shared" si="23"/>
        <v>8.5060000000000002</v>
      </c>
      <c r="L102" s="94">
        <f t="shared" si="24"/>
        <v>14</v>
      </c>
      <c r="M102" s="95">
        <f t="shared" si="17"/>
        <v>0</v>
      </c>
      <c r="N102" s="96">
        <f t="shared" si="25"/>
        <v>0</v>
      </c>
      <c r="O102" s="94">
        <f t="shared" si="26"/>
        <v>0</v>
      </c>
      <c r="P102" s="94">
        <f t="shared" si="27"/>
        <v>0</v>
      </c>
      <c r="Q102" s="98">
        <f t="shared" si="28"/>
        <v>39.188000000000002</v>
      </c>
      <c r="R102" s="99">
        <f t="shared" si="29"/>
        <v>253.8886875</v>
      </c>
      <c r="S102" s="98">
        <f t="shared" si="30"/>
        <v>231.50700000000001</v>
      </c>
      <c r="T102" s="98">
        <f t="shared" si="31"/>
        <v>69.64</v>
      </c>
      <c r="U102" s="99">
        <f t="shared" si="32"/>
        <v>555.03568749999999</v>
      </c>
      <c r="V102" s="2"/>
      <c r="W102" s="38">
        <v>1</v>
      </c>
      <c r="X102" s="38">
        <v>1</v>
      </c>
      <c r="Y102" s="38">
        <v>0</v>
      </c>
      <c r="Z102" s="38">
        <v>1</v>
      </c>
      <c r="AA102" s="38">
        <v>1</v>
      </c>
      <c r="AB102" s="38">
        <v>1</v>
      </c>
      <c r="AC102" s="38">
        <v>1</v>
      </c>
      <c r="AD102" s="38">
        <v>0</v>
      </c>
      <c r="AE102" s="38">
        <v>0</v>
      </c>
      <c r="AF102" s="38">
        <v>1</v>
      </c>
      <c r="AG102" s="38">
        <v>1</v>
      </c>
      <c r="AH102" s="44">
        <v>10</v>
      </c>
      <c r="AI102" s="41"/>
      <c r="AJ102" s="41"/>
      <c r="AK102" s="41"/>
      <c r="AL102" s="41"/>
      <c r="AM102" s="41"/>
      <c r="AN102" s="41"/>
      <c r="AO102" s="41"/>
      <c r="AP102" s="41"/>
      <c r="AQ102" s="41"/>
      <c r="AR102" s="41">
        <v>64.489687500000002</v>
      </c>
      <c r="AS102" s="41"/>
      <c r="AT102" s="41"/>
      <c r="AU102" s="41"/>
      <c r="AV102" s="41"/>
      <c r="AW102" s="41"/>
      <c r="AX102" s="41"/>
    </row>
    <row r="103" spans="1:50" ht="15" customHeight="1">
      <c r="A103" s="33">
        <v>94</v>
      </c>
      <c r="B103" s="34" t="s">
        <v>27</v>
      </c>
      <c r="C103" s="35">
        <v>9</v>
      </c>
      <c r="D103" s="42">
        <v>4968.07</v>
      </c>
      <c r="E103" s="43"/>
      <c r="F103" s="92">
        <f t="shared" si="18"/>
        <v>1887.2086875</v>
      </c>
      <c r="G103" s="100">
        <f t="shared" si="19"/>
        <v>0</v>
      </c>
      <c r="H103" s="93">
        <f t="shared" si="20"/>
        <v>0</v>
      </c>
      <c r="I103" s="94">
        <f t="shared" si="21"/>
        <v>787.98900000000003</v>
      </c>
      <c r="J103" s="94">
        <f t="shared" si="22"/>
        <v>199.078</v>
      </c>
      <c r="K103" s="94">
        <f t="shared" si="23"/>
        <v>187.15700000000001</v>
      </c>
      <c r="L103" s="94">
        <f t="shared" si="24"/>
        <v>2.8</v>
      </c>
      <c r="M103" s="95">
        <f t="shared" si="17"/>
        <v>0</v>
      </c>
      <c r="N103" s="96">
        <f t="shared" si="25"/>
        <v>0</v>
      </c>
      <c r="O103" s="94">
        <f t="shared" si="26"/>
        <v>0</v>
      </c>
      <c r="P103" s="94">
        <f t="shared" si="27"/>
        <v>0</v>
      </c>
      <c r="Q103" s="98">
        <f t="shared" si="28"/>
        <v>862.21799999999996</v>
      </c>
      <c r="R103" s="99">
        <f t="shared" si="29"/>
        <v>3926.4506875000002</v>
      </c>
      <c r="S103" s="98">
        <f t="shared" si="30"/>
        <v>5093.6350000000002</v>
      </c>
      <c r="T103" s="98">
        <f t="shared" si="31"/>
        <v>1532.222</v>
      </c>
      <c r="U103" s="99">
        <f t="shared" si="32"/>
        <v>10552.307687500001</v>
      </c>
      <c r="V103" s="2"/>
      <c r="W103" s="38">
        <v>1</v>
      </c>
      <c r="X103" s="38">
        <v>1</v>
      </c>
      <c r="Y103" s="38">
        <v>0</v>
      </c>
      <c r="Z103" s="38">
        <v>1</v>
      </c>
      <c r="AA103" s="38">
        <v>1</v>
      </c>
      <c r="AB103" s="38">
        <v>1</v>
      </c>
      <c r="AC103" s="38">
        <v>1</v>
      </c>
      <c r="AD103" s="38">
        <v>0</v>
      </c>
      <c r="AE103" s="38">
        <v>0</v>
      </c>
      <c r="AF103" s="38">
        <v>1</v>
      </c>
      <c r="AG103" s="38">
        <v>1</v>
      </c>
      <c r="AH103" s="44">
        <v>2</v>
      </c>
      <c r="AI103" s="41"/>
      <c r="AJ103" s="41"/>
      <c r="AK103" s="41"/>
      <c r="AL103" s="41"/>
      <c r="AM103" s="41"/>
      <c r="AN103" s="41"/>
      <c r="AO103" s="41"/>
      <c r="AP103" s="41"/>
      <c r="AQ103" s="41"/>
      <c r="AR103" s="41">
        <v>64.489687500000002</v>
      </c>
      <c r="AS103" s="41"/>
      <c r="AT103" s="41"/>
      <c r="AU103" s="41"/>
      <c r="AV103" s="41"/>
      <c r="AW103" s="41"/>
      <c r="AX103" s="41"/>
    </row>
    <row r="104" spans="1:50" s="55" customFormat="1" ht="15" customHeight="1">
      <c r="A104" s="47">
        <v>95</v>
      </c>
      <c r="B104" s="48" t="s">
        <v>74</v>
      </c>
      <c r="C104" s="49">
        <v>11</v>
      </c>
      <c r="D104" s="50">
        <v>11946</v>
      </c>
      <c r="E104" s="51"/>
      <c r="F104" s="101">
        <f t="shared" si="18"/>
        <v>4382.8280000000004</v>
      </c>
      <c r="G104" s="101">
        <f t="shared" si="19"/>
        <v>0</v>
      </c>
      <c r="H104" s="101">
        <f t="shared" si="20"/>
        <v>0</v>
      </c>
      <c r="I104" s="102">
        <f t="shared" si="21"/>
        <v>1894.7629999999999</v>
      </c>
      <c r="J104" s="102">
        <f t="shared" si="22"/>
        <v>478.69499999999999</v>
      </c>
      <c r="K104" s="102">
        <f t="shared" si="23"/>
        <v>450.03</v>
      </c>
      <c r="L104" s="102">
        <f t="shared" si="24"/>
        <v>0</v>
      </c>
      <c r="M104" s="102">
        <f t="shared" si="17"/>
        <v>5229</v>
      </c>
      <c r="N104" s="103">
        <f t="shared" si="25"/>
        <v>6714.2860000000001</v>
      </c>
      <c r="O104" s="102">
        <f t="shared" si="26"/>
        <v>0</v>
      </c>
      <c r="P104" s="102">
        <f t="shared" si="27"/>
        <v>0</v>
      </c>
      <c r="Q104" s="104">
        <f t="shared" si="28"/>
        <v>2073.2510000000002</v>
      </c>
      <c r="R104" s="105">
        <f t="shared" si="29"/>
        <v>21222.852999999999</v>
      </c>
      <c r="S104" s="104">
        <f t="shared" si="30"/>
        <v>12247.928</v>
      </c>
      <c r="T104" s="104">
        <f t="shared" si="31"/>
        <v>3684.3130000000001</v>
      </c>
      <c r="U104" s="105">
        <f t="shared" si="32"/>
        <v>37155.093999999997</v>
      </c>
      <c r="V104" s="2"/>
      <c r="W104" s="52">
        <v>1</v>
      </c>
      <c r="X104" s="52">
        <v>1</v>
      </c>
      <c r="Y104" s="52">
        <v>0</v>
      </c>
      <c r="Z104" s="52">
        <v>1</v>
      </c>
      <c r="AA104" s="52">
        <v>1</v>
      </c>
      <c r="AB104" s="52">
        <v>1</v>
      </c>
      <c r="AC104" s="52">
        <v>0</v>
      </c>
      <c r="AD104" s="52">
        <v>1</v>
      </c>
      <c r="AE104" s="52">
        <v>1</v>
      </c>
      <c r="AF104" s="52">
        <v>1</v>
      </c>
      <c r="AG104" s="52">
        <v>1</v>
      </c>
      <c r="AH104" s="53">
        <v>3735</v>
      </c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</row>
    <row r="105" spans="1:50" s="55" customFormat="1" ht="15" customHeight="1">
      <c r="A105" s="47">
        <v>95</v>
      </c>
      <c r="B105" s="48" t="s">
        <v>75</v>
      </c>
      <c r="C105" s="49">
        <v>11</v>
      </c>
      <c r="D105" s="50">
        <v>754.49</v>
      </c>
      <c r="E105" s="51">
        <v>535.20000000000005</v>
      </c>
      <c r="F105" s="101">
        <f t="shared" si="18"/>
        <v>537.65968750000002</v>
      </c>
      <c r="G105" s="101">
        <f t="shared" si="19"/>
        <v>0</v>
      </c>
      <c r="H105" s="101">
        <f t="shared" si="20"/>
        <v>1826.9</v>
      </c>
      <c r="I105" s="102">
        <f t="shared" si="21"/>
        <v>204.559</v>
      </c>
      <c r="J105" s="102">
        <f t="shared" si="22"/>
        <v>51.68</v>
      </c>
      <c r="K105" s="102">
        <f t="shared" si="23"/>
        <v>48.585000000000001</v>
      </c>
      <c r="L105" s="102">
        <f t="shared" si="24"/>
        <v>2450</v>
      </c>
      <c r="M105" s="102">
        <f t="shared" si="17"/>
        <v>0</v>
      </c>
      <c r="N105" s="103">
        <f t="shared" si="25"/>
        <v>0</v>
      </c>
      <c r="O105" s="102">
        <f t="shared" si="26"/>
        <v>0</v>
      </c>
      <c r="P105" s="102">
        <f t="shared" si="27"/>
        <v>0</v>
      </c>
      <c r="Q105" s="104">
        <f t="shared" si="28"/>
        <v>223.828</v>
      </c>
      <c r="R105" s="105">
        <f t="shared" si="29"/>
        <v>5343.2116875000002</v>
      </c>
      <c r="S105" s="104">
        <f t="shared" si="30"/>
        <v>1322.2860000000001</v>
      </c>
      <c r="T105" s="104">
        <f t="shared" si="31"/>
        <v>397.75799999999998</v>
      </c>
      <c r="U105" s="105">
        <f t="shared" si="32"/>
        <v>7063.2556875</v>
      </c>
      <c r="V105" s="2"/>
      <c r="W105" s="52">
        <v>1</v>
      </c>
      <c r="X105" s="52">
        <v>1</v>
      </c>
      <c r="Y105" s="52">
        <v>1</v>
      </c>
      <c r="Z105" s="52">
        <v>1</v>
      </c>
      <c r="AA105" s="52">
        <v>1</v>
      </c>
      <c r="AB105" s="52">
        <v>1</v>
      </c>
      <c r="AC105" s="52">
        <v>1</v>
      </c>
      <c r="AD105" s="52">
        <v>0</v>
      </c>
      <c r="AE105" s="52">
        <v>0</v>
      </c>
      <c r="AF105" s="52">
        <v>1</v>
      </c>
      <c r="AG105" s="52">
        <v>1</v>
      </c>
      <c r="AH105" s="53">
        <v>1750</v>
      </c>
      <c r="AI105" s="54"/>
      <c r="AJ105" s="54"/>
      <c r="AK105" s="54"/>
      <c r="AL105" s="54"/>
      <c r="AM105" s="54"/>
      <c r="AN105" s="54"/>
      <c r="AO105" s="54"/>
      <c r="AP105" s="54"/>
      <c r="AQ105" s="54"/>
      <c r="AR105" s="54">
        <v>64.489687500000002</v>
      </c>
      <c r="AS105" s="54"/>
      <c r="AT105" s="54"/>
      <c r="AU105" s="54"/>
      <c r="AV105" s="54"/>
      <c r="AW105" s="54"/>
      <c r="AX105" s="54"/>
    </row>
    <row r="106" spans="1:50" ht="15" customHeight="1">
      <c r="A106" s="33">
        <v>96</v>
      </c>
      <c r="B106" s="34" t="s">
        <v>40</v>
      </c>
      <c r="C106" s="35">
        <v>3</v>
      </c>
      <c r="D106" s="42">
        <v>569.79999999999995</v>
      </c>
      <c r="E106" s="43"/>
      <c r="F106" s="106">
        <f t="shared" si="18"/>
        <v>0</v>
      </c>
      <c r="G106" s="93">
        <f t="shared" si="19"/>
        <v>0</v>
      </c>
      <c r="H106" s="93">
        <f t="shared" si="20"/>
        <v>0</v>
      </c>
      <c r="I106" s="97">
        <f t="shared" si="21"/>
        <v>0</v>
      </c>
      <c r="J106" s="94">
        <f t="shared" si="22"/>
        <v>22.832999999999998</v>
      </c>
      <c r="K106" s="97">
        <f t="shared" si="23"/>
        <v>0</v>
      </c>
      <c r="L106" s="94">
        <f t="shared" si="24"/>
        <v>151.19999999999999</v>
      </c>
      <c r="M106" s="95">
        <f t="shared" si="17"/>
        <v>0</v>
      </c>
      <c r="N106" s="96">
        <f t="shared" si="25"/>
        <v>0</v>
      </c>
      <c r="O106" s="97">
        <f t="shared" si="26"/>
        <v>0</v>
      </c>
      <c r="P106" s="94">
        <f t="shared" si="27"/>
        <v>0</v>
      </c>
      <c r="Q106" s="98">
        <f t="shared" si="28"/>
        <v>98.89</v>
      </c>
      <c r="R106" s="99">
        <f t="shared" si="29"/>
        <v>272.923</v>
      </c>
      <c r="S106" s="98">
        <f t="shared" si="30"/>
        <v>584.20100000000002</v>
      </c>
      <c r="T106" s="98">
        <f t="shared" si="31"/>
        <v>175.73400000000001</v>
      </c>
      <c r="U106" s="99">
        <f t="shared" si="32"/>
        <v>1032.8580000000002</v>
      </c>
      <c r="V106" s="2"/>
      <c r="W106" s="38">
        <v>0</v>
      </c>
      <c r="X106" s="38">
        <v>0</v>
      </c>
      <c r="Y106" s="38">
        <v>0</v>
      </c>
      <c r="Z106" s="38">
        <v>0</v>
      </c>
      <c r="AA106" s="38">
        <v>1</v>
      </c>
      <c r="AB106" s="38">
        <v>0</v>
      </c>
      <c r="AC106" s="38">
        <v>1</v>
      </c>
      <c r="AD106" s="38">
        <v>0</v>
      </c>
      <c r="AE106" s="38">
        <v>0</v>
      </c>
      <c r="AF106" s="38">
        <v>0</v>
      </c>
      <c r="AG106" s="38">
        <v>0</v>
      </c>
      <c r="AH106" s="44">
        <v>108</v>
      </c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</row>
    <row r="107" spans="1:50" ht="15" customHeight="1">
      <c r="A107" s="33">
        <v>97</v>
      </c>
      <c r="B107" s="34" t="s">
        <v>40</v>
      </c>
      <c r="C107" s="35">
        <v>7</v>
      </c>
      <c r="D107" s="42">
        <v>528.29999999999995</v>
      </c>
      <c r="E107" s="43"/>
      <c r="F107" s="106">
        <f t="shared" si="18"/>
        <v>0</v>
      </c>
      <c r="G107" s="93">
        <f t="shared" si="19"/>
        <v>0</v>
      </c>
      <c r="H107" s="93">
        <f t="shared" si="20"/>
        <v>0</v>
      </c>
      <c r="I107" s="97">
        <f t="shared" si="21"/>
        <v>0</v>
      </c>
      <c r="J107" s="94">
        <f t="shared" si="22"/>
        <v>21.17</v>
      </c>
      <c r="K107" s="94">
        <f t="shared" si="23"/>
        <v>19.902000000000001</v>
      </c>
      <c r="L107" s="97">
        <f t="shared" si="24"/>
        <v>1.4</v>
      </c>
      <c r="M107" s="95">
        <f t="shared" si="17"/>
        <v>0</v>
      </c>
      <c r="N107" s="96">
        <f t="shared" si="25"/>
        <v>0</v>
      </c>
      <c r="O107" s="97">
        <f t="shared" si="26"/>
        <v>0</v>
      </c>
      <c r="P107" s="94">
        <f t="shared" si="27"/>
        <v>0</v>
      </c>
      <c r="Q107" s="98">
        <f t="shared" si="28"/>
        <v>91.686999999999998</v>
      </c>
      <c r="R107" s="99">
        <f t="shared" si="29"/>
        <v>134.15899999999999</v>
      </c>
      <c r="S107" s="98">
        <f t="shared" si="30"/>
        <v>541.65200000000004</v>
      </c>
      <c r="T107" s="98">
        <f t="shared" si="31"/>
        <v>162.935</v>
      </c>
      <c r="U107" s="99">
        <f t="shared" si="32"/>
        <v>838.74599999999998</v>
      </c>
      <c r="V107" s="2"/>
      <c r="W107" s="38">
        <v>0</v>
      </c>
      <c r="X107" s="38">
        <v>0</v>
      </c>
      <c r="Y107" s="38">
        <v>0</v>
      </c>
      <c r="Z107" s="38">
        <v>0</v>
      </c>
      <c r="AA107" s="38">
        <v>1</v>
      </c>
      <c r="AB107" s="38">
        <v>1</v>
      </c>
      <c r="AC107" s="38">
        <v>0</v>
      </c>
      <c r="AD107" s="38">
        <v>0</v>
      </c>
      <c r="AE107" s="38">
        <v>0</v>
      </c>
      <c r="AF107" s="38">
        <v>0</v>
      </c>
      <c r="AG107" s="38">
        <v>1</v>
      </c>
      <c r="AH107" s="44">
        <v>1</v>
      </c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</row>
    <row r="108" spans="1:50" ht="15" customHeight="1">
      <c r="A108" s="33">
        <v>98</v>
      </c>
      <c r="B108" s="34" t="s">
        <v>42</v>
      </c>
      <c r="C108" s="35">
        <v>100</v>
      </c>
      <c r="D108" s="42">
        <v>1768.2</v>
      </c>
      <c r="E108" s="43"/>
      <c r="F108" s="92">
        <f t="shared" si="18"/>
        <v>713.21868749999999</v>
      </c>
      <c r="G108" s="100">
        <f t="shared" si="19"/>
        <v>0</v>
      </c>
      <c r="H108" s="93">
        <f t="shared" si="20"/>
        <v>0</v>
      </c>
      <c r="I108" s="94">
        <f t="shared" si="21"/>
        <v>280.45499999999998</v>
      </c>
      <c r="J108" s="94">
        <f t="shared" si="22"/>
        <v>70.853999999999999</v>
      </c>
      <c r="K108" s="94">
        <f t="shared" si="23"/>
        <v>66.611999999999995</v>
      </c>
      <c r="L108" s="94">
        <f t="shared" si="24"/>
        <v>11.2</v>
      </c>
      <c r="M108" s="95">
        <f t="shared" si="17"/>
        <v>0</v>
      </c>
      <c r="N108" s="96">
        <f t="shared" si="25"/>
        <v>0</v>
      </c>
      <c r="O108" s="94">
        <f t="shared" si="26"/>
        <v>0</v>
      </c>
      <c r="P108" s="94">
        <f t="shared" si="27"/>
        <v>0</v>
      </c>
      <c r="Q108" s="98">
        <f t="shared" si="28"/>
        <v>306.87400000000002</v>
      </c>
      <c r="R108" s="99">
        <f t="shared" si="29"/>
        <v>1449.2136875000001</v>
      </c>
      <c r="S108" s="98">
        <f t="shared" si="30"/>
        <v>1812.89</v>
      </c>
      <c r="T108" s="98">
        <f t="shared" si="31"/>
        <v>545.33699999999999</v>
      </c>
      <c r="U108" s="99">
        <f t="shared" si="32"/>
        <v>3807.4406875</v>
      </c>
      <c r="V108" s="2"/>
      <c r="W108" s="38">
        <v>1</v>
      </c>
      <c r="X108" s="38">
        <v>1</v>
      </c>
      <c r="Y108" s="38">
        <v>0</v>
      </c>
      <c r="Z108" s="38">
        <v>1</v>
      </c>
      <c r="AA108" s="38">
        <v>1</v>
      </c>
      <c r="AB108" s="38">
        <v>1</v>
      </c>
      <c r="AC108" s="38">
        <v>1</v>
      </c>
      <c r="AD108" s="38">
        <v>0</v>
      </c>
      <c r="AE108" s="38">
        <v>0</v>
      </c>
      <c r="AF108" s="38">
        <v>1</v>
      </c>
      <c r="AG108" s="38">
        <v>1</v>
      </c>
      <c r="AH108" s="39">
        <v>8</v>
      </c>
      <c r="AI108" s="41"/>
      <c r="AJ108" s="41"/>
      <c r="AK108" s="41"/>
      <c r="AL108" s="41"/>
      <c r="AM108" s="41"/>
      <c r="AN108" s="41"/>
      <c r="AO108" s="41"/>
      <c r="AP108" s="41"/>
      <c r="AQ108" s="41"/>
      <c r="AR108" s="41">
        <v>64.489687500000002</v>
      </c>
      <c r="AS108" s="41"/>
      <c r="AT108" s="41"/>
      <c r="AU108" s="41"/>
      <c r="AV108" s="41"/>
      <c r="AW108" s="41">
        <v>0</v>
      </c>
      <c r="AX108" s="41"/>
    </row>
    <row r="109" spans="1:50" ht="15" customHeight="1">
      <c r="A109" s="33">
        <v>99</v>
      </c>
      <c r="B109" s="34" t="s">
        <v>42</v>
      </c>
      <c r="C109" s="35">
        <v>136</v>
      </c>
      <c r="D109" s="42">
        <v>561.70000000000005</v>
      </c>
      <c r="E109" s="43"/>
      <c r="F109" s="92">
        <f t="shared" si="18"/>
        <v>206.08</v>
      </c>
      <c r="G109" s="93">
        <f t="shared" si="19"/>
        <v>0</v>
      </c>
      <c r="H109" s="93">
        <f t="shared" si="20"/>
        <v>0</v>
      </c>
      <c r="I109" s="94">
        <f t="shared" si="21"/>
        <v>89.091999999999999</v>
      </c>
      <c r="J109" s="94">
        <f t="shared" si="22"/>
        <v>22.507999999999999</v>
      </c>
      <c r="K109" s="94">
        <f t="shared" si="23"/>
        <v>21.16</v>
      </c>
      <c r="L109" s="97">
        <f t="shared" si="24"/>
        <v>1.4</v>
      </c>
      <c r="M109" s="95">
        <f t="shared" si="17"/>
        <v>0</v>
      </c>
      <c r="N109" s="96">
        <f t="shared" si="25"/>
        <v>0</v>
      </c>
      <c r="O109" s="97">
        <f t="shared" si="26"/>
        <v>0</v>
      </c>
      <c r="P109" s="94">
        <f t="shared" si="27"/>
        <v>0</v>
      </c>
      <c r="Q109" s="98">
        <f t="shared" si="28"/>
        <v>97.483999999999995</v>
      </c>
      <c r="R109" s="99">
        <f t="shared" si="29"/>
        <v>437.72399999999999</v>
      </c>
      <c r="S109" s="98">
        <f t="shared" si="30"/>
        <v>575.89700000000005</v>
      </c>
      <c r="T109" s="98">
        <f t="shared" si="31"/>
        <v>173.23599999999999</v>
      </c>
      <c r="U109" s="99">
        <f t="shared" si="32"/>
        <v>1186.857</v>
      </c>
      <c r="V109" s="2"/>
      <c r="W109" s="38">
        <v>1</v>
      </c>
      <c r="X109" s="38">
        <v>0</v>
      </c>
      <c r="Y109" s="38">
        <v>0</v>
      </c>
      <c r="Z109" s="38">
        <v>1</v>
      </c>
      <c r="AA109" s="38">
        <v>1</v>
      </c>
      <c r="AB109" s="38">
        <v>1</v>
      </c>
      <c r="AC109" s="38">
        <v>0</v>
      </c>
      <c r="AD109" s="38">
        <v>0</v>
      </c>
      <c r="AE109" s="38">
        <v>0</v>
      </c>
      <c r="AF109" s="38">
        <v>0</v>
      </c>
      <c r="AG109" s="38">
        <v>1</v>
      </c>
      <c r="AH109" s="39">
        <v>1</v>
      </c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</row>
    <row r="110" spans="1:50" ht="15" customHeight="1">
      <c r="A110" s="33">
        <v>100</v>
      </c>
      <c r="B110" s="34" t="s">
        <v>42</v>
      </c>
      <c r="C110" s="35">
        <v>14</v>
      </c>
      <c r="D110" s="42">
        <v>487.3</v>
      </c>
      <c r="E110" s="43"/>
      <c r="F110" s="92">
        <f t="shared" si="18"/>
        <v>178.78399999999999</v>
      </c>
      <c r="G110" s="93">
        <f t="shared" si="19"/>
        <v>0</v>
      </c>
      <c r="H110" s="93">
        <f t="shared" si="20"/>
        <v>0</v>
      </c>
      <c r="I110" s="97">
        <f t="shared" si="21"/>
        <v>0</v>
      </c>
      <c r="J110" s="94">
        <f t="shared" si="22"/>
        <v>66.527000000000001</v>
      </c>
      <c r="K110" s="94">
        <f t="shared" si="23"/>
        <v>18.358000000000001</v>
      </c>
      <c r="L110" s="94">
        <f t="shared" si="24"/>
        <v>0</v>
      </c>
      <c r="M110" s="95">
        <f t="shared" si="17"/>
        <v>0</v>
      </c>
      <c r="N110" s="96">
        <f t="shared" si="25"/>
        <v>0</v>
      </c>
      <c r="O110" s="97">
        <f t="shared" si="26"/>
        <v>0</v>
      </c>
      <c r="P110" s="94">
        <f t="shared" si="27"/>
        <v>0</v>
      </c>
      <c r="Q110" s="98">
        <f t="shared" si="28"/>
        <v>84.572000000000003</v>
      </c>
      <c r="R110" s="99">
        <f t="shared" si="29"/>
        <v>348.24099999999999</v>
      </c>
      <c r="S110" s="98">
        <f t="shared" si="30"/>
        <v>499.61599999999999</v>
      </c>
      <c r="T110" s="98">
        <f t="shared" si="31"/>
        <v>150.29</v>
      </c>
      <c r="U110" s="99">
        <f t="shared" si="32"/>
        <v>998.14699999999993</v>
      </c>
      <c r="V110" s="2"/>
      <c r="W110" s="38">
        <v>1</v>
      </c>
      <c r="X110" s="38">
        <v>0</v>
      </c>
      <c r="Y110" s="38">
        <v>0</v>
      </c>
      <c r="Z110" s="38">
        <v>0</v>
      </c>
      <c r="AA110" s="38">
        <v>1</v>
      </c>
      <c r="AB110" s="38">
        <v>1</v>
      </c>
      <c r="AC110" s="38">
        <v>1</v>
      </c>
      <c r="AD110" s="38">
        <v>0</v>
      </c>
      <c r="AE110" s="38">
        <v>0</v>
      </c>
      <c r="AF110" s="38">
        <v>0</v>
      </c>
      <c r="AG110" s="38">
        <v>1</v>
      </c>
      <c r="AH110" s="39">
        <v>0</v>
      </c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114">
        <v>47</v>
      </c>
      <c r="AV110" s="41"/>
      <c r="AW110" s="41"/>
      <c r="AX110" s="41"/>
    </row>
    <row r="111" spans="1:50" ht="15" customHeight="1">
      <c r="A111" s="33">
        <v>101</v>
      </c>
      <c r="B111" s="34" t="s">
        <v>42</v>
      </c>
      <c r="C111" s="35">
        <v>66</v>
      </c>
      <c r="D111" s="42">
        <v>3147.99</v>
      </c>
      <c r="E111" s="43"/>
      <c r="F111" s="92">
        <f t="shared" si="18"/>
        <v>1154.9549999999999</v>
      </c>
      <c r="G111" s="100">
        <f t="shared" si="19"/>
        <v>0</v>
      </c>
      <c r="H111" s="93">
        <f t="shared" si="20"/>
        <v>0</v>
      </c>
      <c r="I111" s="94">
        <f t="shared" si="21"/>
        <v>499.30500000000001</v>
      </c>
      <c r="J111" s="94">
        <f t="shared" si="22"/>
        <v>126.145</v>
      </c>
      <c r="K111" s="94">
        <f t="shared" si="23"/>
        <v>118.59099999999999</v>
      </c>
      <c r="L111" s="94">
        <f t="shared" si="24"/>
        <v>96.6</v>
      </c>
      <c r="M111" s="95">
        <f t="shared" si="17"/>
        <v>0</v>
      </c>
      <c r="N111" s="96">
        <f t="shared" si="25"/>
        <v>0</v>
      </c>
      <c r="O111" s="94">
        <f t="shared" si="26"/>
        <v>0</v>
      </c>
      <c r="P111" s="94">
        <f t="shared" si="27"/>
        <v>0</v>
      </c>
      <c r="Q111" s="98">
        <f t="shared" si="28"/>
        <v>546.34</v>
      </c>
      <c r="R111" s="99">
        <f t="shared" si="29"/>
        <v>2541.9359999999997</v>
      </c>
      <c r="S111" s="98">
        <f t="shared" si="30"/>
        <v>3227.5540000000001</v>
      </c>
      <c r="T111" s="98">
        <f t="shared" si="31"/>
        <v>970.88400000000001</v>
      </c>
      <c r="U111" s="99">
        <f t="shared" si="32"/>
        <v>6740.3739999999998</v>
      </c>
      <c r="V111" s="2"/>
      <c r="W111" s="38">
        <v>1</v>
      </c>
      <c r="X111" s="38">
        <v>1</v>
      </c>
      <c r="Y111" s="38">
        <v>0</v>
      </c>
      <c r="Z111" s="38">
        <v>1</v>
      </c>
      <c r="AA111" s="38">
        <v>1</v>
      </c>
      <c r="AB111" s="38">
        <v>1</v>
      </c>
      <c r="AC111" s="38">
        <v>1</v>
      </c>
      <c r="AD111" s="38">
        <v>0</v>
      </c>
      <c r="AE111" s="38">
        <v>0</v>
      </c>
      <c r="AF111" s="38">
        <v>1</v>
      </c>
      <c r="AG111" s="38">
        <v>1</v>
      </c>
      <c r="AH111" s="39">
        <v>69</v>
      </c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</row>
    <row r="112" spans="1:50" ht="15" customHeight="1">
      <c r="A112" s="33">
        <v>102</v>
      </c>
      <c r="B112" s="34" t="s">
        <v>42</v>
      </c>
      <c r="C112" s="35">
        <v>68</v>
      </c>
      <c r="D112" s="42">
        <v>2585.2800000000002</v>
      </c>
      <c r="E112" s="43">
        <v>51.8</v>
      </c>
      <c r="F112" s="92">
        <f t="shared" si="18"/>
        <v>967.50900000000001</v>
      </c>
      <c r="G112" s="100">
        <f t="shared" si="19"/>
        <v>0</v>
      </c>
      <c r="H112" s="93">
        <f t="shared" si="20"/>
        <v>0</v>
      </c>
      <c r="I112" s="94">
        <f t="shared" si="21"/>
        <v>418.26900000000001</v>
      </c>
      <c r="J112" s="94">
        <f t="shared" si="22"/>
        <v>105.672</v>
      </c>
      <c r="K112" s="94">
        <f t="shared" si="23"/>
        <v>99.343999999999994</v>
      </c>
      <c r="L112" s="94">
        <f t="shared" si="24"/>
        <v>7</v>
      </c>
      <c r="M112" s="95">
        <f t="shared" si="17"/>
        <v>0</v>
      </c>
      <c r="N112" s="96">
        <f t="shared" si="25"/>
        <v>0</v>
      </c>
      <c r="O112" s="94">
        <f t="shared" si="26"/>
        <v>0</v>
      </c>
      <c r="P112" s="94">
        <f t="shared" si="27"/>
        <v>0</v>
      </c>
      <c r="Q112" s="98">
        <f t="shared" si="28"/>
        <v>457.67</v>
      </c>
      <c r="R112" s="99">
        <f t="shared" si="29"/>
        <v>2055.4639999999999</v>
      </c>
      <c r="S112" s="98">
        <f t="shared" si="30"/>
        <v>2703.7310000000002</v>
      </c>
      <c r="T112" s="98">
        <f t="shared" si="31"/>
        <v>813.31200000000001</v>
      </c>
      <c r="U112" s="99">
        <f t="shared" si="32"/>
        <v>5572.5069999999996</v>
      </c>
      <c r="V112" s="2"/>
      <c r="W112" s="38">
        <v>1</v>
      </c>
      <c r="X112" s="38">
        <v>1</v>
      </c>
      <c r="Y112" s="38">
        <v>0</v>
      </c>
      <c r="Z112" s="38">
        <v>1</v>
      </c>
      <c r="AA112" s="38">
        <v>1</v>
      </c>
      <c r="AB112" s="38">
        <v>1</v>
      </c>
      <c r="AC112" s="38">
        <v>1</v>
      </c>
      <c r="AD112" s="38">
        <v>0</v>
      </c>
      <c r="AE112" s="38">
        <v>0</v>
      </c>
      <c r="AF112" s="38">
        <v>1</v>
      </c>
      <c r="AG112" s="38">
        <v>1</v>
      </c>
      <c r="AH112" s="39">
        <v>5</v>
      </c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</row>
    <row r="113" spans="1:50" ht="15" customHeight="1">
      <c r="A113" s="33">
        <v>103</v>
      </c>
      <c r="B113" s="34" t="s">
        <v>42</v>
      </c>
      <c r="C113" s="35">
        <v>70</v>
      </c>
      <c r="D113" s="42">
        <v>1435.24</v>
      </c>
      <c r="E113" s="63"/>
      <c r="F113" s="92">
        <f t="shared" si="18"/>
        <v>526.57000000000005</v>
      </c>
      <c r="G113" s="93">
        <f t="shared" si="19"/>
        <v>0</v>
      </c>
      <c r="H113" s="93">
        <f t="shared" si="20"/>
        <v>0</v>
      </c>
      <c r="I113" s="94">
        <f t="shared" si="21"/>
        <v>227.64400000000001</v>
      </c>
      <c r="J113" s="94">
        <f t="shared" si="22"/>
        <v>57.512</v>
      </c>
      <c r="K113" s="94">
        <f t="shared" si="23"/>
        <v>54.067999999999998</v>
      </c>
      <c r="L113" s="94">
        <f t="shared" si="24"/>
        <v>2.8</v>
      </c>
      <c r="M113" s="95">
        <f t="shared" si="17"/>
        <v>0</v>
      </c>
      <c r="N113" s="96">
        <f t="shared" si="25"/>
        <v>0</v>
      </c>
      <c r="O113" s="97">
        <f t="shared" si="26"/>
        <v>0</v>
      </c>
      <c r="P113" s="94">
        <f t="shared" si="27"/>
        <v>0</v>
      </c>
      <c r="Q113" s="98">
        <f t="shared" si="28"/>
        <v>249.089</v>
      </c>
      <c r="R113" s="99">
        <f t="shared" si="29"/>
        <v>1117.683</v>
      </c>
      <c r="S113" s="98">
        <f t="shared" si="30"/>
        <v>1471.5150000000001</v>
      </c>
      <c r="T113" s="98">
        <f t="shared" si="31"/>
        <v>442.64800000000002</v>
      </c>
      <c r="U113" s="99">
        <f t="shared" si="32"/>
        <v>3031.846</v>
      </c>
      <c r="V113" s="2"/>
      <c r="W113" s="38">
        <v>1</v>
      </c>
      <c r="X113" s="38">
        <v>0</v>
      </c>
      <c r="Y113" s="38">
        <v>0</v>
      </c>
      <c r="Z113" s="38">
        <v>1</v>
      </c>
      <c r="AA113" s="38">
        <v>1</v>
      </c>
      <c r="AB113" s="38">
        <v>1</v>
      </c>
      <c r="AC113" s="38">
        <v>1</v>
      </c>
      <c r="AD113" s="38">
        <v>0</v>
      </c>
      <c r="AE113" s="38">
        <v>0</v>
      </c>
      <c r="AF113" s="38">
        <v>0</v>
      </c>
      <c r="AG113" s="38">
        <v>1</v>
      </c>
      <c r="AH113" s="39">
        <v>2</v>
      </c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</row>
    <row r="114" spans="1:50" ht="15" customHeight="1">
      <c r="A114" s="33">
        <v>104</v>
      </c>
      <c r="B114" s="34" t="s">
        <v>42</v>
      </c>
      <c r="C114" s="35">
        <v>72</v>
      </c>
      <c r="D114" s="42">
        <v>1269.5999999999999</v>
      </c>
      <c r="E114" s="63">
        <v>156.1</v>
      </c>
      <c r="F114" s="92">
        <f t="shared" si="18"/>
        <v>523.07000000000005</v>
      </c>
      <c r="G114" s="93">
        <f t="shared" si="19"/>
        <v>0</v>
      </c>
      <c r="H114" s="93">
        <f t="shared" si="20"/>
        <v>0</v>
      </c>
      <c r="I114" s="94">
        <f t="shared" si="21"/>
        <v>226.131</v>
      </c>
      <c r="J114" s="94">
        <f t="shared" si="22"/>
        <v>57.13</v>
      </c>
      <c r="K114" s="94">
        <f t="shared" si="23"/>
        <v>53.709000000000003</v>
      </c>
      <c r="L114" s="94">
        <f t="shared" si="24"/>
        <v>2.8</v>
      </c>
      <c r="M114" s="95">
        <f t="shared" si="17"/>
        <v>0</v>
      </c>
      <c r="N114" s="96">
        <f t="shared" si="25"/>
        <v>0</v>
      </c>
      <c r="O114" s="97">
        <f t="shared" si="26"/>
        <v>0</v>
      </c>
      <c r="P114" s="94">
        <f t="shared" si="27"/>
        <v>0</v>
      </c>
      <c r="Q114" s="98">
        <f t="shared" si="28"/>
        <v>247.43299999999999</v>
      </c>
      <c r="R114" s="99">
        <f t="shared" si="29"/>
        <v>1110.2729999999999</v>
      </c>
      <c r="S114" s="98">
        <f t="shared" si="30"/>
        <v>1461.7339999999999</v>
      </c>
      <c r="T114" s="98">
        <f t="shared" si="31"/>
        <v>439.70600000000002</v>
      </c>
      <c r="U114" s="99">
        <f t="shared" si="32"/>
        <v>3011.7129999999997</v>
      </c>
      <c r="V114" s="2"/>
      <c r="W114" s="38">
        <v>1</v>
      </c>
      <c r="X114" s="38">
        <v>0</v>
      </c>
      <c r="Y114" s="38">
        <v>0</v>
      </c>
      <c r="Z114" s="38">
        <v>1</v>
      </c>
      <c r="AA114" s="38">
        <v>1</v>
      </c>
      <c r="AB114" s="38">
        <v>1</v>
      </c>
      <c r="AC114" s="38">
        <v>1</v>
      </c>
      <c r="AD114" s="38">
        <v>0</v>
      </c>
      <c r="AE114" s="38">
        <v>0</v>
      </c>
      <c r="AF114" s="38">
        <v>0</v>
      </c>
      <c r="AG114" s="38">
        <v>1</v>
      </c>
      <c r="AH114" s="39">
        <v>2</v>
      </c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</row>
    <row r="115" spans="1:50" ht="15" customHeight="1">
      <c r="A115" s="33">
        <v>105</v>
      </c>
      <c r="B115" s="34" t="s">
        <v>42</v>
      </c>
      <c r="C115" s="35" t="s">
        <v>43</v>
      </c>
      <c r="D115" s="42">
        <v>1162.2</v>
      </c>
      <c r="E115" s="63"/>
      <c r="F115" s="92">
        <f t="shared" si="18"/>
        <v>490.88568750000002</v>
      </c>
      <c r="G115" s="100">
        <f t="shared" si="19"/>
        <v>0</v>
      </c>
      <c r="H115" s="93">
        <f t="shared" si="20"/>
        <v>0</v>
      </c>
      <c r="I115" s="94">
        <f t="shared" si="21"/>
        <v>184.33699999999999</v>
      </c>
      <c r="J115" s="94">
        <f t="shared" si="22"/>
        <v>46.570999999999998</v>
      </c>
      <c r="K115" s="94">
        <f t="shared" si="23"/>
        <v>43.781999999999996</v>
      </c>
      <c r="L115" s="94">
        <f t="shared" si="24"/>
        <v>133</v>
      </c>
      <c r="M115" s="95">
        <f t="shared" si="17"/>
        <v>0</v>
      </c>
      <c r="N115" s="96">
        <f t="shared" si="25"/>
        <v>0</v>
      </c>
      <c r="O115" s="94">
        <f t="shared" si="26"/>
        <v>0</v>
      </c>
      <c r="P115" s="94">
        <f t="shared" si="27"/>
        <v>0</v>
      </c>
      <c r="Q115" s="98">
        <f t="shared" si="28"/>
        <v>201.702</v>
      </c>
      <c r="R115" s="99">
        <f t="shared" si="29"/>
        <v>1100.2776875</v>
      </c>
      <c r="S115" s="98">
        <f t="shared" si="30"/>
        <v>1191.5740000000001</v>
      </c>
      <c r="T115" s="98">
        <f t="shared" si="31"/>
        <v>358.43900000000002</v>
      </c>
      <c r="U115" s="99">
        <f t="shared" si="32"/>
        <v>2650.2906874999999</v>
      </c>
      <c r="V115" s="2"/>
      <c r="W115" s="38">
        <v>1</v>
      </c>
      <c r="X115" s="38">
        <v>1</v>
      </c>
      <c r="Y115" s="38">
        <v>0</v>
      </c>
      <c r="Z115" s="38">
        <v>1</v>
      </c>
      <c r="AA115" s="38">
        <v>1</v>
      </c>
      <c r="AB115" s="38">
        <v>1</v>
      </c>
      <c r="AC115" s="38">
        <v>1</v>
      </c>
      <c r="AD115" s="38">
        <v>0</v>
      </c>
      <c r="AE115" s="38">
        <v>0</v>
      </c>
      <c r="AF115" s="38">
        <v>1</v>
      </c>
      <c r="AG115" s="38">
        <v>1</v>
      </c>
      <c r="AH115" s="39">
        <v>95</v>
      </c>
      <c r="AI115" s="41"/>
      <c r="AJ115" s="41"/>
      <c r="AK115" s="41"/>
      <c r="AL115" s="41"/>
      <c r="AM115" s="41"/>
      <c r="AN115" s="41"/>
      <c r="AO115" s="41"/>
      <c r="AP115" s="41"/>
      <c r="AQ115" s="41"/>
      <c r="AR115" s="41">
        <v>64.489687500000002</v>
      </c>
      <c r="AS115" s="41"/>
      <c r="AT115" s="41"/>
      <c r="AU115" s="41"/>
      <c r="AV115" s="41"/>
      <c r="AW115" s="41"/>
      <c r="AX115" s="41"/>
    </row>
    <row r="116" spans="1:50" ht="15" customHeight="1">
      <c r="A116" s="33">
        <v>106</v>
      </c>
      <c r="B116" s="34" t="s">
        <v>42</v>
      </c>
      <c r="C116" s="35">
        <v>76</v>
      </c>
      <c r="D116" s="42">
        <v>1017.5</v>
      </c>
      <c r="E116" s="63"/>
      <c r="F116" s="92">
        <f t="shared" si="18"/>
        <v>437.79668750000002</v>
      </c>
      <c r="G116" s="93">
        <f t="shared" si="19"/>
        <v>0</v>
      </c>
      <c r="H116" s="93">
        <f t="shared" si="20"/>
        <v>0</v>
      </c>
      <c r="I116" s="94">
        <f t="shared" si="21"/>
        <v>161.386</v>
      </c>
      <c r="J116" s="94">
        <f t="shared" si="22"/>
        <v>40.773000000000003</v>
      </c>
      <c r="K116" s="94">
        <f t="shared" si="23"/>
        <v>38.331000000000003</v>
      </c>
      <c r="L116" s="94">
        <f t="shared" si="24"/>
        <v>7</v>
      </c>
      <c r="M116" s="95">
        <f t="shared" si="17"/>
        <v>0</v>
      </c>
      <c r="N116" s="96">
        <f t="shared" si="25"/>
        <v>0</v>
      </c>
      <c r="O116" s="97">
        <f t="shared" si="26"/>
        <v>0</v>
      </c>
      <c r="P116" s="94">
        <f t="shared" si="27"/>
        <v>0</v>
      </c>
      <c r="Q116" s="98">
        <f t="shared" si="28"/>
        <v>176.589</v>
      </c>
      <c r="R116" s="99">
        <f t="shared" si="29"/>
        <v>861.87568750000014</v>
      </c>
      <c r="S116" s="98">
        <f t="shared" si="30"/>
        <v>1043.2170000000001</v>
      </c>
      <c r="T116" s="98">
        <f t="shared" si="31"/>
        <v>313.81099999999998</v>
      </c>
      <c r="U116" s="99">
        <f t="shared" si="32"/>
        <v>2218.9036875000002</v>
      </c>
      <c r="V116" s="2"/>
      <c r="W116" s="38">
        <v>1</v>
      </c>
      <c r="X116" s="38">
        <v>0</v>
      </c>
      <c r="Y116" s="38">
        <v>0</v>
      </c>
      <c r="Z116" s="38">
        <v>1</v>
      </c>
      <c r="AA116" s="38">
        <v>1</v>
      </c>
      <c r="AB116" s="38">
        <v>1</v>
      </c>
      <c r="AC116" s="38">
        <v>1</v>
      </c>
      <c r="AD116" s="38">
        <v>0</v>
      </c>
      <c r="AE116" s="38">
        <v>0</v>
      </c>
      <c r="AF116" s="38">
        <v>0</v>
      </c>
      <c r="AG116" s="38">
        <v>1</v>
      </c>
      <c r="AH116" s="39">
        <v>5</v>
      </c>
      <c r="AI116" s="41"/>
      <c r="AJ116" s="41"/>
      <c r="AK116" s="41"/>
      <c r="AL116" s="41"/>
      <c r="AM116" s="41"/>
      <c r="AN116" s="41"/>
      <c r="AO116" s="41"/>
      <c r="AP116" s="41"/>
      <c r="AQ116" s="41"/>
      <c r="AR116" s="41">
        <v>64.489687500000002</v>
      </c>
      <c r="AS116" s="41"/>
      <c r="AT116" s="41"/>
      <c r="AU116" s="41"/>
      <c r="AV116" s="41"/>
      <c r="AW116" s="41"/>
      <c r="AX116" s="41"/>
    </row>
    <row r="117" spans="1:50" ht="15" customHeight="1">
      <c r="A117" s="33">
        <v>107</v>
      </c>
      <c r="B117" s="34" t="s">
        <v>42</v>
      </c>
      <c r="C117" s="35">
        <v>78</v>
      </c>
      <c r="D117" s="42">
        <v>1442.58</v>
      </c>
      <c r="E117" s="63"/>
      <c r="F117" s="92">
        <f t="shared" si="18"/>
        <v>529.26300000000003</v>
      </c>
      <c r="G117" s="100">
        <f t="shared" si="19"/>
        <v>0</v>
      </c>
      <c r="H117" s="93">
        <f t="shared" si="20"/>
        <v>0</v>
      </c>
      <c r="I117" s="94">
        <f t="shared" si="21"/>
        <v>228.809</v>
      </c>
      <c r="J117" s="94">
        <f t="shared" si="22"/>
        <v>57.805999999999997</v>
      </c>
      <c r="K117" s="94">
        <f t="shared" si="23"/>
        <v>54.344999999999999</v>
      </c>
      <c r="L117" s="94">
        <f t="shared" si="24"/>
        <v>8.4</v>
      </c>
      <c r="M117" s="95">
        <f t="shared" si="17"/>
        <v>0</v>
      </c>
      <c r="N117" s="96">
        <f t="shared" si="25"/>
        <v>0</v>
      </c>
      <c r="O117" s="94">
        <f t="shared" si="26"/>
        <v>0</v>
      </c>
      <c r="P117" s="94">
        <f t="shared" si="27"/>
        <v>0</v>
      </c>
      <c r="Q117" s="98">
        <f t="shared" si="28"/>
        <v>250.363</v>
      </c>
      <c r="R117" s="99">
        <f t="shared" si="29"/>
        <v>1128.9860000000001</v>
      </c>
      <c r="S117" s="98">
        <f t="shared" si="30"/>
        <v>1479.04</v>
      </c>
      <c r="T117" s="98">
        <f t="shared" si="31"/>
        <v>444.91199999999998</v>
      </c>
      <c r="U117" s="99">
        <f t="shared" si="32"/>
        <v>3052.9380000000001</v>
      </c>
      <c r="V117" s="2"/>
      <c r="W117" s="38">
        <v>1</v>
      </c>
      <c r="X117" s="38">
        <v>1</v>
      </c>
      <c r="Y117" s="38">
        <v>0</v>
      </c>
      <c r="Z117" s="38">
        <v>1</v>
      </c>
      <c r="AA117" s="38">
        <v>1</v>
      </c>
      <c r="AB117" s="38">
        <v>1</v>
      </c>
      <c r="AC117" s="38">
        <v>1</v>
      </c>
      <c r="AD117" s="38">
        <v>0</v>
      </c>
      <c r="AE117" s="38">
        <v>0</v>
      </c>
      <c r="AF117" s="38">
        <v>1</v>
      </c>
      <c r="AG117" s="38">
        <v>1</v>
      </c>
      <c r="AH117" s="39">
        <v>6</v>
      </c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</row>
    <row r="118" spans="1:50" ht="15" customHeight="1">
      <c r="A118" s="33">
        <v>108</v>
      </c>
      <c r="B118" s="34" t="s">
        <v>42</v>
      </c>
      <c r="C118" s="35">
        <v>80</v>
      </c>
      <c r="D118" s="42">
        <v>1423.8</v>
      </c>
      <c r="E118" s="63"/>
      <c r="F118" s="92">
        <f t="shared" si="18"/>
        <v>586.86268749999999</v>
      </c>
      <c r="G118" s="93">
        <f t="shared" si="19"/>
        <v>0</v>
      </c>
      <c r="H118" s="93">
        <f t="shared" si="20"/>
        <v>0</v>
      </c>
      <c r="I118" s="94">
        <f t="shared" si="21"/>
        <v>225.83</v>
      </c>
      <c r="J118" s="94">
        <f t="shared" si="22"/>
        <v>57.054000000000002</v>
      </c>
      <c r="K118" s="94">
        <f t="shared" si="23"/>
        <v>53.637</v>
      </c>
      <c r="L118" s="94">
        <f t="shared" si="24"/>
        <v>4.2</v>
      </c>
      <c r="M118" s="95">
        <f t="shared" si="17"/>
        <v>0</v>
      </c>
      <c r="N118" s="96">
        <f t="shared" si="25"/>
        <v>0</v>
      </c>
      <c r="O118" s="97">
        <f t="shared" si="26"/>
        <v>0</v>
      </c>
      <c r="P118" s="94">
        <f t="shared" si="27"/>
        <v>0</v>
      </c>
      <c r="Q118" s="98">
        <f t="shared" si="28"/>
        <v>247.10300000000001</v>
      </c>
      <c r="R118" s="99">
        <f t="shared" si="29"/>
        <v>1174.6866875000001</v>
      </c>
      <c r="S118" s="98">
        <f t="shared" si="30"/>
        <v>1459.7860000000001</v>
      </c>
      <c r="T118" s="98">
        <f t="shared" si="31"/>
        <v>439.12</v>
      </c>
      <c r="U118" s="99">
        <f t="shared" si="32"/>
        <v>3073.5926875</v>
      </c>
      <c r="V118" s="2"/>
      <c r="W118" s="38">
        <v>1</v>
      </c>
      <c r="X118" s="38">
        <v>0</v>
      </c>
      <c r="Y118" s="38">
        <v>0</v>
      </c>
      <c r="Z118" s="38">
        <v>1</v>
      </c>
      <c r="AA118" s="38">
        <v>1</v>
      </c>
      <c r="AB118" s="38">
        <v>1</v>
      </c>
      <c r="AC118" s="38">
        <v>1</v>
      </c>
      <c r="AD118" s="38">
        <v>0</v>
      </c>
      <c r="AE118" s="38">
        <v>0</v>
      </c>
      <c r="AF118" s="38">
        <v>0</v>
      </c>
      <c r="AG118" s="38">
        <v>1</v>
      </c>
      <c r="AH118" s="39">
        <v>3</v>
      </c>
      <c r="AI118" s="41"/>
      <c r="AJ118" s="41"/>
      <c r="AK118" s="41"/>
      <c r="AL118" s="41"/>
      <c r="AM118" s="41"/>
      <c r="AN118" s="41"/>
      <c r="AO118" s="41"/>
      <c r="AP118" s="41"/>
      <c r="AQ118" s="41"/>
      <c r="AR118" s="41">
        <v>64.489687500000002</v>
      </c>
      <c r="AS118" s="41"/>
      <c r="AT118" s="41"/>
      <c r="AU118" s="41"/>
      <c r="AV118" s="41"/>
      <c r="AW118" s="41"/>
      <c r="AX118" s="41"/>
    </row>
    <row r="119" spans="1:50" ht="15" customHeight="1">
      <c r="A119" s="33">
        <v>109</v>
      </c>
      <c r="B119" s="34" t="s">
        <v>42</v>
      </c>
      <c r="C119" s="35">
        <v>84</v>
      </c>
      <c r="D119" s="42">
        <v>646.02</v>
      </c>
      <c r="E119" s="63"/>
      <c r="F119" s="92">
        <f t="shared" si="18"/>
        <v>301.50568750000002</v>
      </c>
      <c r="G119" s="93">
        <f t="shared" si="19"/>
        <v>0</v>
      </c>
      <c r="H119" s="93">
        <f t="shared" si="20"/>
        <v>0</v>
      </c>
      <c r="I119" s="94">
        <f t="shared" si="21"/>
        <v>102.46599999999999</v>
      </c>
      <c r="J119" s="94">
        <f t="shared" si="22"/>
        <v>25.887</v>
      </c>
      <c r="K119" s="94">
        <f t="shared" si="23"/>
        <v>24.337</v>
      </c>
      <c r="L119" s="94">
        <f t="shared" si="24"/>
        <v>1.4</v>
      </c>
      <c r="M119" s="95">
        <f t="shared" si="17"/>
        <v>0</v>
      </c>
      <c r="N119" s="96">
        <f t="shared" si="25"/>
        <v>0</v>
      </c>
      <c r="O119" s="97">
        <f t="shared" si="26"/>
        <v>0</v>
      </c>
      <c r="P119" s="94">
        <f t="shared" si="27"/>
        <v>0</v>
      </c>
      <c r="Q119" s="98">
        <f t="shared" si="28"/>
        <v>112.11799999999999</v>
      </c>
      <c r="R119" s="99">
        <f t="shared" si="29"/>
        <v>567.71368749999999</v>
      </c>
      <c r="S119" s="98">
        <f t="shared" si="30"/>
        <v>662.34799999999996</v>
      </c>
      <c r="T119" s="98">
        <f t="shared" si="31"/>
        <v>199.24199999999999</v>
      </c>
      <c r="U119" s="99">
        <f t="shared" si="32"/>
        <v>1429.3036874999998</v>
      </c>
      <c r="V119" s="2"/>
      <c r="W119" s="38">
        <v>1</v>
      </c>
      <c r="X119" s="38">
        <v>0</v>
      </c>
      <c r="Y119" s="38">
        <v>0</v>
      </c>
      <c r="Z119" s="38">
        <v>1</v>
      </c>
      <c r="AA119" s="38">
        <v>1</v>
      </c>
      <c r="AB119" s="38">
        <v>1</v>
      </c>
      <c r="AC119" s="38">
        <v>1</v>
      </c>
      <c r="AD119" s="38">
        <v>0</v>
      </c>
      <c r="AE119" s="38">
        <v>0</v>
      </c>
      <c r="AF119" s="38">
        <v>0</v>
      </c>
      <c r="AG119" s="38">
        <v>1</v>
      </c>
      <c r="AH119" s="39">
        <v>1</v>
      </c>
      <c r="AI119" s="41"/>
      <c r="AJ119" s="41"/>
      <c r="AK119" s="41"/>
      <c r="AL119" s="41"/>
      <c r="AM119" s="41"/>
      <c r="AN119" s="41"/>
      <c r="AO119" s="41"/>
      <c r="AP119" s="41"/>
      <c r="AQ119" s="41"/>
      <c r="AR119" s="41">
        <v>64.489687500000002</v>
      </c>
      <c r="AS119" s="41"/>
      <c r="AT119" s="41"/>
      <c r="AU119" s="41"/>
      <c r="AV119" s="41"/>
      <c r="AW119" s="41"/>
      <c r="AX119" s="41"/>
    </row>
    <row r="120" spans="1:50" ht="15" customHeight="1">
      <c r="A120" s="33">
        <v>110</v>
      </c>
      <c r="B120" s="34" t="s">
        <v>42</v>
      </c>
      <c r="C120" s="35">
        <v>86</v>
      </c>
      <c r="D120" s="42">
        <v>1449.78</v>
      </c>
      <c r="E120" s="63"/>
      <c r="F120" s="92">
        <f t="shared" si="18"/>
        <v>596.39468749999992</v>
      </c>
      <c r="G120" s="93">
        <f t="shared" si="19"/>
        <v>0</v>
      </c>
      <c r="H120" s="93">
        <f t="shared" si="20"/>
        <v>0</v>
      </c>
      <c r="I120" s="94">
        <f t="shared" si="21"/>
        <v>229.95099999999999</v>
      </c>
      <c r="J120" s="94">
        <f t="shared" si="22"/>
        <v>58.094999999999999</v>
      </c>
      <c r="K120" s="94">
        <f t="shared" si="23"/>
        <v>54.616</v>
      </c>
      <c r="L120" s="94">
        <f t="shared" si="24"/>
        <v>2.8</v>
      </c>
      <c r="M120" s="95">
        <f t="shared" si="17"/>
        <v>0</v>
      </c>
      <c r="N120" s="96">
        <f t="shared" si="25"/>
        <v>0</v>
      </c>
      <c r="O120" s="97">
        <f t="shared" si="26"/>
        <v>0</v>
      </c>
      <c r="P120" s="94">
        <f t="shared" si="27"/>
        <v>0</v>
      </c>
      <c r="Q120" s="98">
        <f t="shared" si="28"/>
        <v>251.61199999999999</v>
      </c>
      <c r="R120" s="99">
        <f t="shared" si="29"/>
        <v>1193.4686875</v>
      </c>
      <c r="S120" s="98">
        <f t="shared" si="30"/>
        <v>1486.422</v>
      </c>
      <c r="T120" s="98">
        <f t="shared" si="31"/>
        <v>447.13200000000001</v>
      </c>
      <c r="U120" s="99">
        <f t="shared" si="32"/>
        <v>3127.0226874999998</v>
      </c>
      <c r="V120" s="2"/>
      <c r="W120" s="38">
        <v>1</v>
      </c>
      <c r="X120" s="38">
        <v>0</v>
      </c>
      <c r="Y120" s="38">
        <v>0</v>
      </c>
      <c r="Z120" s="38">
        <v>1</v>
      </c>
      <c r="AA120" s="38">
        <v>1</v>
      </c>
      <c r="AB120" s="38">
        <v>1</v>
      </c>
      <c r="AC120" s="38">
        <v>1</v>
      </c>
      <c r="AD120" s="38">
        <v>0</v>
      </c>
      <c r="AE120" s="38">
        <v>0</v>
      </c>
      <c r="AF120" s="38">
        <v>0</v>
      </c>
      <c r="AG120" s="38">
        <v>1</v>
      </c>
      <c r="AH120" s="39">
        <v>2</v>
      </c>
      <c r="AI120" s="41"/>
      <c r="AJ120" s="41"/>
      <c r="AK120" s="41"/>
      <c r="AL120" s="41"/>
      <c r="AM120" s="41"/>
      <c r="AN120" s="41"/>
      <c r="AO120" s="41"/>
      <c r="AP120" s="41"/>
      <c r="AQ120" s="41"/>
      <c r="AR120" s="41">
        <v>64.489687500000002</v>
      </c>
      <c r="AS120" s="41"/>
      <c r="AT120" s="41"/>
      <c r="AU120" s="41"/>
      <c r="AV120" s="41"/>
      <c r="AW120" s="41"/>
      <c r="AX120" s="41"/>
    </row>
    <row r="121" spans="1:50" ht="15" customHeight="1">
      <c r="A121" s="33">
        <v>111</v>
      </c>
      <c r="B121" s="34" t="s">
        <v>42</v>
      </c>
      <c r="C121" s="35">
        <v>88</v>
      </c>
      <c r="D121" s="42">
        <v>1446.8</v>
      </c>
      <c r="E121" s="63"/>
      <c r="F121" s="92">
        <f t="shared" si="18"/>
        <v>595.30168750000007</v>
      </c>
      <c r="G121" s="93">
        <f t="shared" si="19"/>
        <v>0</v>
      </c>
      <c r="H121" s="93">
        <f t="shared" si="20"/>
        <v>0</v>
      </c>
      <c r="I121" s="94">
        <f t="shared" si="21"/>
        <v>229.47800000000001</v>
      </c>
      <c r="J121" s="94">
        <f t="shared" si="22"/>
        <v>104.97499999999999</v>
      </c>
      <c r="K121" s="94">
        <f t="shared" si="23"/>
        <v>54.503999999999998</v>
      </c>
      <c r="L121" s="94">
        <f t="shared" si="24"/>
        <v>2.8</v>
      </c>
      <c r="M121" s="95">
        <f t="shared" si="17"/>
        <v>0</v>
      </c>
      <c r="N121" s="96">
        <f t="shared" si="25"/>
        <v>0</v>
      </c>
      <c r="O121" s="97">
        <f t="shared" si="26"/>
        <v>0</v>
      </c>
      <c r="P121" s="94">
        <f t="shared" si="27"/>
        <v>0</v>
      </c>
      <c r="Q121" s="98">
        <f t="shared" si="28"/>
        <v>251.095</v>
      </c>
      <c r="R121" s="99">
        <f t="shared" si="29"/>
        <v>1238.1536875000002</v>
      </c>
      <c r="S121" s="98">
        <f t="shared" si="30"/>
        <v>1483.367</v>
      </c>
      <c r="T121" s="98">
        <f t="shared" si="31"/>
        <v>446.21300000000002</v>
      </c>
      <c r="U121" s="99">
        <f t="shared" si="32"/>
        <v>3167.7336875000001</v>
      </c>
      <c r="V121" s="2"/>
      <c r="W121" s="38">
        <v>1</v>
      </c>
      <c r="X121" s="38">
        <v>0</v>
      </c>
      <c r="Y121" s="38">
        <v>0</v>
      </c>
      <c r="Z121" s="38">
        <v>1</v>
      </c>
      <c r="AA121" s="38">
        <v>1</v>
      </c>
      <c r="AB121" s="38">
        <v>1</v>
      </c>
      <c r="AC121" s="38">
        <v>1</v>
      </c>
      <c r="AD121" s="38">
        <v>0</v>
      </c>
      <c r="AE121" s="38">
        <v>0</v>
      </c>
      <c r="AF121" s="38">
        <v>0</v>
      </c>
      <c r="AG121" s="38">
        <v>1</v>
      </c>
      <c r="AH121" s="39">
        <v>2</v>
      </c>
      <c r="AI121" s="41"/>
      <c r="AJ121" s="41"/>
      <c r="AK121" s="41"/>
      <c r="AL121" s="41"/>
      <c r="AM121" s="41"/>
      <c r="AN121" s="41"/>
      <c r="AO121" s="41"/>
      <c r="AP121" s="41"/>
      <c r="AQ121" s="41"/>
      <c r="AR121" s="41">
        <v>64.489687500000002</v>
      </c>
      <c r="AS121" s="41"/>
      <c r="AT121" s="41"/>
      <c r="AU121" s="114">
        <v>47</v>
      </c>
      <c r="AV121" s="41"/>
      <c r="AW121" s="41"/>
      <c r="AX121" s="41"/>
    </row>
    <row r="122" spans="1:50" ht="15" customHeight="1">
      <c r="A122" s="33">
        <v>112</v>
      </c>
      <c r="B122" s="34" t="s">
        <v>42</v>
      </c>
      <c r="C122" s="35">
        <v>90</v>
      </c>
      <c r="D122" s="42">
        <v>636.91</v>
      </c>
      <c r="E122" s="63"/>
      <c r="F122" s="92">
        <f t="shared" si="18"/>
        <v>298.16368750000004</v>
      </c>
      <c r="G122" s="93">
        <f t="shared" si="19"/>
        <v>0</v>
      </c>
      <c r="H122" s="93">
        <f t="shared" si="20"/>
        <v>0</v>
      </c>
      <c r="I122" s="94">
        <f t="shared" si="21"/>
        <v>101.021</v>
      </c>
      <c r="J122" s="94">
        <f t="shared" si="22"/>
        <v>25.521999999999998</v>
      </c>
      <c r="K122" s="94">
        <f t="shared" si="23"/>
        <v>23.994</v>
      </c>
      <c r="L122" s="94">
        <f t="shared" si="24"/>
        <v>1.4</v>
      </c>
      <c r="M122" s="95">
        <f t="shared" si="17"/>
        <v>0</v>
      </c>
      <c r="N122" s="96">
        <f t="shared" si="25"/>
        <v>0</v>
      </c>
      <c r="O122" s="97">
        <f t="shared" si="26"/>
        <v>0</v>
      </c>
      <c r="P122" s="94">
        <f t="shared" si="27"/>
        <v>0</v>
      </c>
      <c r="Q122" s="98">
        <f t="shared" si="28"/>
        <v>110.53700000000001</v>
      </c>
      <c r="R122" s="99">
        <f t="shared" si="29"/>
        <v>560.63768750000008</v>
      </c>
      <c r="S122" s="98">
        <f t="shared" si="30"/>
        <v>653.00800000000004</v>
      </c>
      <c r="T122" s="98">
        <f t="shared" si="31"/>
        <v>196.43199999999999</v>
      </c>
      <c r="U122" s="99">
        <f t="shared" si="32"/>
        <v>1410.0776875000001</v>
      </c>
      <c r="V122" s="2"/>
      <c r="W122" s="38">
        <v>1</v>
      </c>
      <c r="X122" s="38">
        <v>0</v>
      </c>
      <c r="Y122" s="38">
        <v>0</v>
      </c>
      <c r="Z122" s="38">
        <v>1</v>
      </c>
      <c r="AA122" s="38">
        <v>1</v>
      </c>
      <c r="AB122" s="38">
        <v>1</v>
      </c>
      <c r="AC122" s="38">
        <v>1</v>
      </c>
      <c r="AD122" s="38">
        <v>0</v>
      </c>
      <c r="AE122" s="38">
        <v>0</v>
      </c>
      <c r="AF122" s="38">
        <v>0</v>
      </c>
      <c r="AG122" s="38">
        <v>1</v>
      </c>
      <c r="AH122" s="39">
        <v>1</v>
      </c>
      <c r="AI122" s="41"/>
      <c r="AJ122" s="41"/>
      <c r="AK122" s="41"/>
      <c r="AL122" s="41"/>
      <c r="AM122" s="41"/>
      <c r="AN122" s="41"/>
      <c r="AO122" s="41"/>
      <c r="AP122" s="41"/>
      <c r="AQ122" s="41"/>
      <c r="AR122" s="41">
        <v>64.489687500000002</v>
      </c>
      <c r="AS122" s="41"/>
      <c r="AT122" s="41"/>
      <c r="AU122" s="41"/>
      <c r="AV122" s="41"/>
      <c r="AW122" s="41"/>
      <c r="AX122" s="41"/>
    </row>
    <row r="123" spans="1:50" ht="15" customHeight="1">
      <c r="A123" s="33">
        <v>113</v>
      </c>
      <c r="B123" s="34" t="s">
        <v>42</v>
      </c>
      <c r="C123" s="35">
        <v>94</v>
      </c>
      <c r="D123" s="42">
        <v>649.16</v>
      </c>
      <c r="E123" s="63"/>
      <c r="F123" s="92">
        <f t="shared" si="18"/>
        <v>302.65768750000001</v>
      </c>
      <c r="G123" s="100">
        <f t="shared" si="19"/>
        <v>0</v>
      </c>
      <c r="H123" s="93">
        <f t="shared" si="20"/>
        <v>0</v>
      </c>
      <c r="I123" s="94">
        <f t="shared" si="21"/>
        <v>102.964</v>
      </c>
      <c r="J123" s="94">
        <f t="shared" si="22"/>
        <v>73.013000000000005</v>
      </c>
      <c r="K123" s="94">
        <f t="shared" si="23"/>
        <v>24.454999999999998</v>
      </c>
      <c r="L123" s="94">
        <f t="shared" si="24"/>
        <v>2.8</v>
      </c>
      <c r="M123" s="95">
        <f t="shared" si="17"/>
        <v>0</v>
      </c>
      <c r="N123" s="96">
        <f t="shared" si="25"/>
        <v>0</v>
      </c>
      <c r="O123" s="94">
        <f t="shared" si="26"/>
        <v>0</v>
      </c>
      <c r="P123" s="94">
        <f t="shared" si="27"/>
        <v>0</v>
      </c>
      <c r="Q123" s="98">
        <f t="shared" si="28"/>
        <v>112.663</v>
      </c>
      <c r="R123" s="99">
        <f t="shared" si="29"/>
        <v>618.55268750000005</v>
      </c>
      <c r="S123" s="98">
        <f t="shared" si="30"/>
        <v>665.56700000000001</v>
      </c>
      <c r="T123" s="98">
        <f t="shared" si="31"/>
        <v>200.21</v>
      </c>
      <c r="U123" s="99">
        <f t="shared" si="32"/>
        <v>1484.3296875000001</v>
      </c>
      <c r="V123" s="2"/>
      <c r="W123" s="38">
        <v>1</v>
      </c>
      <c r="X123" s="38">
        <v>1</v>
      </c>
      <c r="Y123" s="38">
        <v>0</v>
      </c>
      <c r="Z123" s="38">
        <v>1</v>
      </c>
      <c r="AA123" s="38">
        <v>1</v>
      </c>
      <c r="AB123" s="38">
        <v>1</v>
      </c>
      <c r="AC123" s="38">
        <v>1</v>
      </c>
      <c r="AD123" s="38">
        <v>0</v>
      </c>
      <c r="AE123" s="38">
        <v>0</v>
      </c>
      <c r="AF123" s="38">
        <v>1</v>
      </c>
      <c r="AG123" s="38">
        <v>1</v>
      </c>
      <c r="AH123" s="39">
        <v>2</v>
      </c>
      <c r="AI123" s="41"/>
      <c r="AJ123" s="41"/>
      <c r="AK123" s="41"/>
      <c r="AL123" s="41"/>
      <c r="AM123" s="41"/>
      <c r="AN123" s="41"/>
      <c r="AO123" s="41"/>
      <c r="AP123" s="41"/>
      <c r="AQ123" s="41"/>
      <c r="AR123" s="41">
        <v>64.489687500000002</v>
      </c>
      <c r="AS123" s="41"/>
      <c r="AT123" s="41"/>
      <c r="AU123" s="114">
        <v>47</v>
      </c>
      <c r="AV123" s="41"/>
      <c r="AW123" s="41"/>
      <c r="AX123" s="41"/>
    </row>
    <row r="124" spans="1:50" ht="15" customHeight="1">
      <c r="A124" s="33">
        <v>114</v>
      </c>
      <c r="B124" s="34" t="s">
        <v>42</v>
      </c>
      <c r="C124" s="35">
        <v>96</v>
      </c>
      <c r="D124" s="42">
        <v>1439.07</v>
      </c>
      <c r="E124" s="63"/>
      <c r="F124" s="92">
        <f t="shared" si="18"/>
        <v>592.46568750000006</v>
      </c>
      <c r="G124" s="100">
        <f t="shared" si="19"/>
        <v>0</v>
      </c>
      <c r="H124" s="93">
        <f t="shared" si="20"/>
        <v>0</v>
      </c>
      <c r="I124" s="94">
        <f t="shared" si="21"/>
        <v>228.25200000000001</v>
      </c>
      <c r="J124" s="94">
        <f t="shared" si="22"/>
        <v>104.666</v>
      </c>
      <c r="K124" s="94">
        <f t="shared" si="23"/>
        <v>54.213000000000001</v>
      </c>
      <c r="L124" s="94">
        <f t="shared" si="24"/>
        <v>232.4</v>
      </c>
      <c r="M124" s="95">
        <f t="shared" si="17"/>
        <v>0</v>
      </c>
      <c r="N124" s="96">
        <f t="shared" si="25"/>
        <v>0</v>
      </c>
      <c r="O124" s="94">
        <f t="shared" si="26"/>
        <v>0</v>
      </c>
      <c r="P124" s="94">
        <f t="shared" si="27"/>
        <v>0</v>
      </c>
      <c r="Q124" s="98">
        <f t="shared" si="28"/>
        <v>249.75299999999999</v>
      </c>
      <c r="R124" s="99">
        <f t="shared" si="29"/>
        <v>1461.7496874999999</v>
      </c>
      <c r="S124" s="98">
        <f t="shared" si="30"/>
        <v>1475.442</v>
      </c>
      <c r="T124" s="98">
        <f t="shared" si="31"/>
        <v>443.82900000000001</v>
      </c>
      <c r="U124" s="99">
        <f t="shared" si="32"/>
        <v>3381.0206874999999</v>
      </c>
      <c r="V124" s="2"/>
      <c r="W124" s="38">
        <v>1</v>
      </c>
      <c r="X124" s="38">
        <v>1</v>
      </c>
      <c r="Y124" s="38">
        <v>0</v>
      </c>
      <c r="Z124" s="38">
        <v>1</v>
      </c>
      <c r="AA124" s="38">
        <v>1</v>
      </c>
      <c r="AB124" s="38">
        <v>1</v>
      </c>
      <c r="AC124" s="38">
        <v>1</v>
      </c>
      <c r="AD124" s="38">
        <v>0</v>
      </c>
      <c r="AE124" s="38">
        <v>0</v>
      </c>
      <c r="AF124" s="38">
        <v>1</v>
      </c>
      <c r="AG124" s="38">
        <v>1</v>
      </c>
      <c r="AH124" s="39">
        <v>166</v>
      </c>
      <c r="AI124" s="41"/>
      <c r="AJ124" s="41"/>
      <c r="AK124" s="41"/>
      <c r="AL124" s="41"/>
      <c r="AM124" s="41"/>
      <c r="AN124" s="41"/>
      <c r="AO124" s="41"/>
      <c r="AP124" s="41"/>
      <c r="AQ124" s="41"/>
      <c r="AR124" s="41">
        <v>64.489687500000002</v>
      </c>
      <c r="AS124" s="41"/>
      <c r="AT124" s="41"/>
      <c r="AU124" s="114">
        <v>47</v>
      </c>
      <c r="AV124" s="41"/>
      <c r="AW124" s="41"/>
      <c r="AX124" s="41"/>
    </row>
    <row r="125" spans="1:50" ht="15" customHeight="1">
      <c r="A125" s="33">
        <v>115</v>
      </c>
      <c r="B125" s="34" t="s">
        <v>46</v>
      </c>
      <c r="C125" s="35">
        <v>25</v>
      </c>
      <c r="D125" s="42">
        <v>195.8</v>
      </c>
      <c r="E125" s="63">
        <v>25.2</v>
      </c>
      <c r="F125" s="92">
        <f t="shared" si="18"/>
        <v>81.081999999999994</v>
      </c>
      <c r="G125" s="93">
        <f t="shared" si="19"/>
        <v>0</v>
      </c>
      <c r="H125" s="93">
        <f t="shared" si="20"/>
        <v>0</v>
      </c>
      <c r="I125" s="97">
        <f t="shared" si="21"/>
        <v>0</v>
      </c>
      <c r="J125" s="94">
        <f t="shared" si="22"/>
        <v>8.8559999999999999</v>
      </c>
      <c r="K125" s="97">
        <f t="shared" si="23"/>
        <v>0</v>
      </c>
      <c r="L125" s="94">
        <f t="shared" si="24"/>
        <v>0</v>
      </c>
      <c r="M125" s="95">
        <f t="shared" si="17"/>
        <v>0</v>
      </c>
      <c r="N125" s="96">
        <f t="shared" si="25"/>
        <v>0</v>
      </c>
      <c r="O125" s="97">
        <f t="shared" si="26"/>
        <v>0</v>
      </c>
      <c r="P125" s="94">
        <f t="shared" si="27"/>
        <v>0</v>
      </c>
      <c r="Q125" s="98">
        <f t="shared" si="28"/>
        <v>38.354999999999997</v>
      </c>
      <c r="R125" s="99">
        <f t="shared" si="29"/>
        <v>128.29299999999998</v>
      </c>
      <c r="S125" s="98">
        <f t="shared" si="30"/>
        <v>226.58600000000001</v>
      </c>
      <c r="T125" s="98">
        <f t="shared" si="31"/>
        <v>68.159000000000006</v>
      </c>
      <c r="U125" s="99">
        <f t="shared" si="32"/>
        <v>423.03800000000001</v>
      </c>
      <c r="V125" s="2"/>
      <c r="W125" s="38">
        <v>1</v>
      </c>
      <c r="X125" s="38">
        <v>0</v>
      </c>
      <c r="Y125" s="38">
        <v>0</v>
      </c>
      <c r="Z125" s="38">
        <v>0</v>
      </c>
      <c r="AA125" s="38">
        <v>1</v>
      </c>
      <c r="AB125" s="38">
        <v>0</v>
      </c>
      <c r="AC125" s="38">
        <v>1</v>
      </c>
      <c r="AD125" s="38">
        <v>0</v>
      </c>
      <c r="AE125" s="38">
        <v>0</v>
      </c>
      <c r="AF125" s="38">
        <v>0</v>
      </c>
      <c r="AG125" s="38">
        <v>0</v>
      </c>
      <c r="AH125" s="44">
        <v>0</v>
      </c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</row>
    <row r="126" spans="1:50" s="72" customFormat="1" ht="15" customHeight="1">
      <c r="A126" s="64">
        <v>116</v>
      </c>
      <c r="B126" s="65" t="s">
        <v>86</v>
      </c>
      <c r="C126" s="66">
        <v>24</v>
      </c>
      <c r="D126" s="67"/>
      <c r="E126" s="68">
        <v>206.7</v>
      </c>
      <c r="F126" s="107">
        <f t="shared" si="18"/>
        <v>75.834999999999994</v>
      </c>
      <c r="G126" s="107">
        <f t="shared" si="19"/>
        <v>0</v>
      </c>
      <c r="H126" s="107">
        <f t="shared" si="20"/>
        <v>0</v>
      </c>
      <c r="I126" s="108">
        <f t="shared" si="21"/>
        <v>0</v>
      </c>
      <c r="J126" s="108">
        <f t="shared" si="22"/>
        <v>0</v>
      </c>
      <c r="K126" s="108">
        <f t="shared" si="23"/>
        <v>0</v>
      </c>
      <c r="L126" s="108">
        <f t="shared" si="24"/>
        <v>0</v>
      </c>
      <c r="M126" s="108">
        <f t="shared" si="17"/>
        <v>0</v>
      </c>
      <c r="N126" s="109">
        <f t="shared" si="25"/>
        <v>0</v>
      </c>
      <c r="O126" s="108">
        <f t="shared" si="26"/>
        <v>0</v>
      </c>
      <c r="P126" s="108">
        <f t="shared" si="27"/>
        <v>0</v>
      </c>
      <c r="Q126" s="110">
        <f t="shared" si="28"/>
        <v>35.872999999999998</v>
      </c>
      <c r="R126" s="111">
        <f t="shared" si="29"/>
        <v>111.708</v>
      </c>
      <c r="S126" s="110">
        <f t="shared" si="30"/>
        <v>211.92400000000001</v>
      </c>
      <c r="T126" s="110">
        <f t="shared" si="31"/>
        <v>63.749000000000002</v>
      </c>
      <c r="U126" s="111">
        <f t="shared" si="32"/>
        <v>387.38099999999997</v>
      </c>
      <c r="V126" s="2"/>
      <c r="W126" s="69">
        <v>1</v>
      </c>
      <c r="X126" s="69">
        <v>0</v>
      </c>
      <c r="Y126" s="69">
        <v>0</v>
      </c>
      <c r="Z126" s="69">
        <v>0</v>
      </c>
      <c r="AA126" s="69">
        <v>0</v>
      </c>
      <c r="AB126" s="69">
        <v>0</v>
      </c>
      <c r="AC126" s="69">
        <v>0</v>
      </c>
      <c r="AD126" s="69">
        <v>0</v>
      </c>
      <c r="AE126" s="69">
        <v>0</v>
      </c>
      <c r="AF126" s="69">
        <v>0</v>
      </c>
      <c r="AG126" s="69">
        <v>0</v>
      </c>
      <c r="AH126" s="70">
        <v>0</v>
      </c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</row>
    <row r="127" spans="1:50" ht="15" customHeight="1">
      <c r="A127" s="33">
        <v>117</v>
      </c>
      <c r="B127" s="34" t="s">
        <v>44</v>
      </c>
      <c r="C127" s="35">
        <v>25</v>
      </c>
      <c r="D127" s="42">
        <v>856.8</v>
      </c>
      <c r="E127" s="63"/>
      <c r="F127" s="92">
        <f t="shared" si="18"/>
        <v>378.83768750000002</v>
      </c>
      <c r="G127" s="100">
        <f t="shared" si="19"/>
        <v>0</v>
      </c>
      <c r="H127" s="93">
        <f t="shared" si="20"/>
        <v>0</v>
      </c>
      <c r="I127" s="94">
        <f t="shared" si="21"/>
        <v>135.898</v>
      </c>
      <c r="J127" s="94">
        <f t="shared" si="22"/>
        <v>34.332999999999998</v>
      </c>
      <c r="K127" s="94">
        <f t="shared" si="23"/>
        <v>32.277000000000001</v>
      </c>
      <c r="L127" s="94">
        <f t="shared" si="24"/>
        <v>16.8</v>
      </c>
      <c r="M127" s="95">
        <f t="shared" si="17"/>
        <v>0</v>
      </c>
      <c r="N127" s="96">
        <f t="shared" si="25"/>
        <v>0</v>
      </c>
      <c r="O127" s="94">
        <f t="shared" si="26"/>
        <v>0</v>
      </c>
      <c r="P127" s="94">
        <f t="shared" si="27"/>
        <v>0</v>
      </c>
      <c r="Q127" s="98">
        <f t="shared" si="28"/>
        <v>148.69900000000001</v>
      </c>
      <c r="R127" s="99">
        <f t="shared" si="29"/>
        <v>746.84468749999996</v>
      </c>
      <c r="S127" s="98">
        <f t="shared" si="30"/>
        <v>878.45500000000004</v>
      </c>
      <c r="T127" s="98">
        <f t="shared" si="31"/>
        <v>264.24900000000002</v>
      </c>
      <c r="U127" s="99">
        <f t="shared" si="32"/>
        <v>1889.5486875000001</v>
      </c>
      <c r="V127" s="2"/>
      <c r="W127" s="38">
        <v>1</v>
      </c>
      <c r="X127" s="38">
        <v>1</v>
      </c>
      <c r="Y127" s="38">
        <v>0</v>
      </c>
      <c r="Z127" s="38">
        <v>1</v>
      </c>
      <c r="AA127" s="38">
        <v>1</v>
      </c>
      <c r="AB127" s="38">
        <v>1</v>
      </c>
      <c r="AC127" s="38">
        <v>1</v>
      </c>
      <c r="AD127" s="38">
        <v>0</v>
      </c>
      <c r="AE127" s="38">
        <v>0</v>
      </c>
      <c r="AF127" s="38">
        <v>1</v>
      </c>
      <c r="AG127" s="38">
        <v>1</v>
      </c>
      <c r="AH127" s="44">
        <v>12</v>
      </c>
      <c r="AI127" s="41"/>
      <c r="AJ127" s="41"/>
      <c r="AK127" s="41"/>
      <c r="AL127" s="41"/>
      <c r="AM127" s="41"/>
      <c r="AN127" s="41"/>
      <c r="AO127" s="41"/>
      <c r="AP127" s="41"/>
      <c r="AQ127" s="41"/>
      <c r="AR127" s="41">
        <v>64.489687500000002</v>
      </c>
      <c r="AS127" s="41"/>
      <c r="AT127" s="41"/>
      <c r="AU127" s="41"/>
      <c r="AV127" s="41"/>
      <c r="AW127" s="41"/>
      <c r="AX127" s="41"/>
    </row>
    <row r="128" spans="1:50" ht="15" customHeight="1">
      <c r="A128" s="33">
        <v>118</v>
      </c>
      <c r="B128" s="34" t="s">
        <v>44</v>
      </c>
      <c r="C128" s="35">
        <v>27</v>
      </c>
      <c r="D128" s="42">
        <v>862.7</v>
      </c>
      <c r="E128" s="63"/>
      <c r="F128" s="92">
        <f t="shared" si="18"/>
        <v>381.00268749999998</v>
      </c>
      <c r="G128" s="100">
        <f t="shared" si="19"/>
        <v>0</v>
      </c>
      <c r="H128" s="93">
        <f t="shared" si="20"/>
        <v>0</v>
      </c>
      <c r="I128" s="94">
        <f t="shared" si="21"/>
        <v>136.833</v>
      </c>
      <c r="J128" s="94">
        <f t="shared" si="22"/>
        <v>34.57</v>
      </c>
      <c r="K128" s="94">
        <f t="shared" si="23"/>
        <v>32.5</v>
      </c>
      <c r="L128" s="94">
        <f t="shared" si="24"/>
        <v>1.4</v>
      </c>
      <c r="M128" s="95">
        <f t="shared" si="17"/>
        <v>0</v>
      </c>
      <c r="N128" s="96">
        <f t="shared" si="25"/>
        <v>0</v>
      </c>
      <c r="O128" s="94">
        <f t="shared" si="26"/>
        <v>0</v>
      </c>
      <c r="P128" s="94">
        <f t="shared" si="27"/>
        <v>0</v>
      </c>
      <c r="Q128" s="98">
        <f t="shared" si="28"/>
        <v>149.72300000000001</v>
      </c>
      <c r="R128" s="99">
        <f t="shared" si="29"/>
        <v>736.02868749999993</v>
      </c>
      <c r="S128" s="98">
        <f t="shared" si="30"/>
        <v>884.50400000000002</v>
      </c>
      <c r="T128" s="98">
        <f t="shared" si="31"/>
        <v>266.06900000000002</v>
      </c>
      <c r="U128" s="99">
        <f t="shared" si="32"/>
        <v>1886.6016875</v>
      </c>
      <c r="V128" s="2"/>
      <c r="W128" s="38">
        <v>1</v>
      </c>
      <c r="X128" s="38">
        <v>1</v>
      </c>
      <c r="Y128" s="38">
        <v>0</v>
      </c>
      <c r="Z128" s="38">
        <v>1</v>
      </c>
      <c r="AA128" s="38">
        <v>1</v>
      </c>
      <c r="AB128" s="38">
        <v>1</v>
      </c>
      <c r="AC128" s="38">
        <v>1</v>
      </c>
      <c r="AD128" s="38">
        <v>0</v>
      </c>
      <c r="AE128" s="38">
        <v>0</v>
      </c>
      <c r="AF128" s="38">
        <v>1</v>
      </c>
      <c r="AG128" s="38">
        <v>1</v>
      </c>
      <c r="AH128" s="44">
        <v>1</v>
      </c>
      <c r="AI128" s="41"/>
      <c r="AJ128" s="41"/>
      <c r="AK128" s="41"/>
      <c r="AL128" s="41"/>
      <c r="AM128" s="41"/>
      <c r="AN128" s="41"/>
      <c r="AO128" s="41"/>
      <c r="AP128" s="41"/>
      <c r="AQ128" s="41"/>
      <c r="AR128" s="41">
        <v>64.489687500000002</v>
      </c>
      <c r="AS128" s="41"/>
      <c r="AT128" s="41"/>
      <c r="AU128" s="41"/>
      <c r="AV128" s="41"/>
      <c r="AW128" s="41"/>
      <c r="AX128" s="41"/>
    </row>
    <row r="129" spans="1:50" ht="15" customHeight="1">
      <c r="A129" s="33">
        <v>119</v>
      </c>
      <c r="B129" s="34" t="s">
        <v>44</v>
      </c>
      <c r="C129" s="35">
        <v>29</v>
      </c>
      <c r="D129" s="42">
        <v>2255.3000000000002</v>
      </c>
      <c r="E129" s="63"/>
      <c r="F129" s="92">
        <f t="shared" si="18"/>
        <v>891.92868750000002</v>
      </c>
      <c r="G129" s="100">
        <f t="shared" si="19"/>
        <v>0</v>
      </c>
      <c r="H129" s="93">
        <f t="shared" si="20"/>
        <v>0</v>
      </c>
      <c r="I129" s="94">
        <f t="shared" si="21"/>
        <v>357.71499999999997</v>
      </c>
      <c r="J129" s="94">
        <f t="shared" si="22"/>
        <v>229.37299999999999</v>
      </c>
      <c r="K129" s="94">
        <f t="shared" si="23"/>
        <v>84.962000000000003</v>
      </c>
      <c r="L129" s="94">
        <f t="shared" si="24"/>
        <v>256.2</v>
      </c>
      <c r="M129" s="95">
        <f t="shared" si="17"/>
        <v>0</v>
      </c>
      <c r="N129" s="96">
        <f t="shared" si="25"/>
        <v>0</v>
      </c>
      <c r="O129" s="94">
        <f t="shared" si="26"/>
        <v>0</v>
      </c>
      <c r="P129" s="94">
        <f t="shared" si="27"/>
        <v>0</v>
      </c>
      <c r="Q129" s="98">
        <f t="shared" si="28"/>
        <v>391.41199999999998</v>
      </c>
      <c r="R129" s="99">
        <f t="shared" si="29"/>
        <v>2211.5906875000001</v>
      </c>
      <c r="S129" s="98">
        <f t="shared" si="30"/>
        <v>2312.3009999999999</v>
      </c>
      <c r="T129" s="98">
        <f t="shared" si="31"/>
        <v>695.56600000000003</v>
      </c>
      <c r="U129" s="99">
        <f t="shared" si="32"/>
        <v>5219.4576875000002</v>
      </c>
      <c r="V129" s="2"/>
      <c r="W129" s="38">
        <v>1</v>
      </c>
      <c r="X129" s="38">
        <v>1</v>
      </c>
      <c r="Y129" s="38">
        <v>0</v>
      </c>
      <c r="Z129" s="38">
        <v>1</v>
      </c>
      <c r="AA129" s="38">
        <v>1</v>
      </c>
      <c r="AB129" s="38">
        <v>1</v>
      </c>
      <c r="AC129" s="38">
        <v>1</v>
      </c>
      <c r="AD129" s="38">
        <v>0</v>
      </c>
      <c r="AE129" s="38">
        <v>0</v>
      </c>
      <c r="AF129" s="38">
        <v>1</v>
      </c>
      <c r="AG129" s="38">
        <v>1</v>
      </c>
      <c r="AH129" s="44">
        <v>183</v>
      </c>
      <c r="AI129" s="41"/>
      <c r="AJ129" s="41"/>
      <c r="AK129" s="41"/>
      <c r="AL129" s="41"/>
      <c r="AM129" s="41"/>
      <c r="AN129" s="41"/>
      <c r="AO129" s="41"/>
      <c r="AP129" s="41"/>
      <c r="AQ129" s="41"/>
      <c r="AR129" s="41">
        <v>64.489687500000002</v>
      </c>
      <c r="AS129" s="41"/>
      <c r="AT129" s="41"/>
      <c r="AU129" s="114">
        <v>139</v>
      </c>
      <c r="AV129" s="41"/>
      <c r="AW129" s="41"/>
      <c r="AX129" s="41"/>
    </row>
    <row r="130" spans="1:50" ht="15" customHeight="1">
      <c r="A130" s="33">
        <v>120</v>
      </c>
      <c r="B130" s="34" t="s">
        <v>44</v>
      </c>
      <c r="C130" s="35">
        <v>35</v>
      </c>
      <c r="D130" s="42">
        <v>769.6</v>
      </c>
      <c r="E130" s="63"/>
      <c r="F130" s="92">
        <f t="shared" si="18"/>
        <v>346.8456875</v>
      </c>
      <c r="G130" s="100">
        <f t="shared" si="19"/>
        <v>0</v>
      </c>
      <c r="H130" s="93">
        <f t="shared" si="20"/>
        <v>0</v>
      </c>
      <c r="I130" s="94">
        <f t="shared" si="21"/>
        <v>122.06699999999999</v>
      </c>
      <c r="J130" s="94">
        <f t="shared" si="22"/>
        <v>30.838999999999999</v>
      </c>
      <c r="K130" s="94">
        <f t="shared" si="23"/>
        <v>28.992000000000001</v>
      </c>
      <c r="L130" s="94">
        <f t="shared" si="24"/>
        <v>140</v>
      </c>
      <c r="M130" s="95">
        <f t="shared" si="17"/>
        <v>0</v>
      </c>
      <c r="N130" s="96">
        <f t="shared" si="25"/>
        <v>0</v>
      </c>
      <c r="O130" s="94">
        <f t="shared" si="26"/>
        <v>0</v>
      </c>
      <c r="P130" s="94">
        <f t="shared" si="27"/>
        <v>0</v>
      </c>
      <c r="Q130" s="98">
        <f t="shared" si="28"/>
        <v>133.566</v>
      </c>
      <c r="R130" s="99">
        <f t="shared" si="29"/>
        <v>802.3096875</v>
      </c>
      <c r="S130" s="98">
        <f t="shared" si="30"/>
        <v>789.05100000000004</v>
      </c>
      <c r="T130" s="98">
        <f t="shared" si="31"/>
        <v>237.35499999999999</v>
      </c>
      <c r="U130" s="99">
        <f t="shared" si="32"/>
        <v>1828.7156875000001</v>
      </c>
      <c r="V130" s="2"/>
      <c r="W130" s="38">
        <v>1</v>
      </c>
      <c r="X130" s="38">
        <v>1</v>
      </c>
      <c r="Y130" s="38">
        <v>0</v>
      </c>
      <c r="Z130" s="38">
        <v>1</v>
      </c>
      <c r="AA130" s="38">
        <v>1</v>
      </c>
      <c r="AB130" s="38">
        <v>1</v>
      </c>
      <c r="AC130" s="38">
        <v>1</v>
      </c>
      <c r="AD130" s="38">
        <v>0</v>
      </c>
      <c r="AE130" s="38">
        <v>0</v>
      </c>
      <c r="AF130" s="38">
        <v>1</v>
      </c>
      <c r="AG130" s="38">
        <v>1</v>
      </c>
      <c r="AH130" s="39">
        <v>100</v>
      </c>
      <c r="AI130" s="41"/>
      <c r="AJ130" s="41"/>
      <c r="AK130" s="41"/>
      <c r="AL130" s="41"/>
      <c r="AM130" s="41"/>
      <c r="AN130" s="41"/>
      <c r="AO130" s="41"/>
      <c r="AP130" s="41"/>
      <c r="AQ130" s="41"/>
      <c r="AR130" s="41">
        <v>64.489687500000002</v>
      </c>
      <c r="AS130" s="41"/>
      <c r="AT130" s="41"/>
      <c r="AU130" s="41"/>
      <c r="AV130" s="41"/>
      <c r="AW130" s="41"/>
      <c r="AX130" s="41"/>
    </row>
    <row r="131" spans="1:50" ht="15" customHeight="1">
      <c r="A131" s="33">
        <v>121</v>
      </c>
      <c r="B131" s="34" t="s">
        <v>44</v>
      </c>
      <c r="C131" s="35" t="s">
        <v>45</v>
      </c>
      <c r="D131" s="42">
        <v>787.9</v>
      </c>
      <c r="E131" s="63"/>
      <c r="F131" s="92">
        <f t="shared" si="18"/>
        <v>353.5596875</v>
      </c>
      <c r="G131" s="100">
        <f t="shared" si="19"/>
        <v>0</v>
      </c>
      <c r="H131" s="93">
        <f t="shared" si="20"/>
        <v>0</v>
      </c>
      <c r="I131" s="94">
        <f t="shared" si="21"/>
        <v>124.96899999999999</v>
      </c>
      <c r="J131" s="94">
        <f t="shared" si="22"/>
        <v>31.571999999999999</v>
      </c>
      <c r="K131" s="94">
        <f t="shared" si="23"/>
        <v>29.681999999999999</v>
      </c>
      <c r="L131" s="94">
        <f t="shared" si="24"/>
        <v>113.4</v>
      </c>
      <c r="M131" s="95">
        <f t="shared" si="17"/>
        <v>0</v>
      </c>
      <c r="N131" s="96">
        <f t="shared" si="25"/>
        <v>0</v>
      </c>
      <c r="O131" s="94">
        <f t="shared" si="26"/>
        <v>0</v>
      </c>
      <c r="P131" s="94">
        <f t="shared" si="27"/>
        <v>0</v>
      </c>
      <c r="Q131" s="98">
        <f t="shared" si="28"/>
        <v>136.74199999999999</v>
      </c>
      <c r="R131" s="99">
        <f t="shared" si="29"/>
        <v>789.92468749999989</v>
      </c>
      <c r="S131" s="98">
        <f t="shared" si="30"/>
        <v>807.81399999999996</v>
      </c>
      <c r="T131" s="98">
        <f t="shared" si="31"/>
        <v>242.999</v>
      </c>
      <c r="U131" s="99">
        <f t="shared" si="32"/>
        <v>1840.7376874999998</v>
      </c>
      <c r="V131" s="2"/>
      <c r="W131" s="38">
        <v>1</v>
      </c>
      <c r="X131" s="38">
        <v>1</v>
      </c>
      <c r="Y131" s="38">
        <v>0</v>
      </c>
      <c r="Z131" s="38">
        <v>1</v>
      </c>
      <c r="AA131" s="38">
        <v>1</v>
      </c>
      <c r="AB131" s="38">
        <v>1</v>
      </c>
      <c r="AC131" s="38">
        <v>1</v>
      </c>
      <c r="AD131" s="38">
        <v>0</v>
      </c>
      <c r="AE131" s="38">
        <v>0</v>
      </c>
      <c r="AF131" s="38">
        <v>1</v>
      </c>
      <c r="AG131" s="38">
        <v>1</v>
      </c>
      <c r="AH131" s="44">
        <v>81</v>
      </c>
      <c r="AI131" s="41"/>
      <c r="AJ131" s="41"/>
      <c r="AK131" s="41"/>
      <c r="AL131" s="41"/>
      <c r="AM131" s="41"/>
      <c r="AN131" s="41"/>
      <c r="AO131" s="41"/>
      <c r="AP131" s="41"/>
      <c r="AQ131" s="41"/>
      <c r="AR131" s="41">
        <v>64.489687500000002</v>
      </c>
      <c r="AS131" s="41"/>
      <c r="AT131" s="41"/>
      <c r="AU131" s="41"/>
      <c r="AV131" s="41"/>
      <c r="AW131" s="41"/>
      <c r="AX131" s="41"/>
    </row>
    <row r="132" spans="1:50" ht="15" customHeight="1">
      <c r="A132" s="33">
        <v>122</v>
      </c>
      <c r="B132" s="34" t="s">
        <v>47</v>
      </c>
      <c r="C132" s="35">
        <v>19</v>
      </c>
      <c r="D132" s="42">
        <v>498.6</v>
      </c>
      <c r="E132" s="63"/>
      <c r="F132" s="92">
        <f t="shared" si="18"/>
        <v>182.93</v>
      </c>
      <c r="G132" s="93">
        <f t="shared" si="19"/>
        <v>0</v>
      </c>
      <c r="H132" s="93">
        <f t="shared" si="20"/>
        <v>0</v>
      </c>
      <c r="I132" s="97">
        <f t="shared" si="21"/>
        <v>0</v>
      </c>
      <c r="J132" s="94">
        <f t="shared" si="22"/>
        <v>19.98</v>
      </c>
      <c r="K132" s="94">
        <f t="shared" si="23"/>
        <v>18.783000000000001</v>
      </c>
      <c r="L132" s="94">
        <f t="shared" si="24"/>
        <v>37.799999999999997</v>
      </c>
      <c r="M132" s="95">
        <f t="shared" si="17"/>
        <v>0</v>
      </c>
      <c r="N132" s="96">
        <f t="shared" si="25"/>
        <v>0</v>
      </c>
      <c r="O132" s="97">
        <f t="shared" si="26"/>
        <v>0</v>
      </c>
      <c r="P132" s="94">
        <f t="shared" si="27"/>
        <v>0</v>
      </c>
      <c r="Q132" s="98">
        <f t="shared" si="28"/>
        <v>86.533000000000001</v>
      </c>
      <c r="R132" s="99">
        <f t="shared" si="29"/>
        <v>346.02600000000001</v>
      </c>
      <c r="S132" s="98">
        <f t="shared" si="30"/>
        <v>511.202</v>
      </c>
      <c r="T132" s="98">
        <f t="shared" si="31"/>
        <v>153.77500000000001</v>
      </c>
      <c r="U132" s="99">
        <f t="shared" si="32"/>
        <v>1011.0029999999999</v>
      </c>
      <c r="V132" s="2"/>
      <c r="W132" s="38">
        <v>1</v>
      </c>
      <c r="X132" s="38">
        <v>0</v>
      </c>
      <c r="Y132" s="38">
        <v>0</v>
      </c>
      <c r="Z132" s="38">
        <v>0</v>
      </c>
      <c r="AA132" s="38">
        <v>1</v>
      </c>
      <c r="AB132" s="38">
        <v>1</v>
      </c>
      <c r="AC132" s="38">
        <v>1</v>
      </c>
      <c r="AD132" s="38">
        <v>0</v>
      </c>
      <c r="AE132" s="38">
        <v>0</v>
      </c>
      <c r="AF132" s="38">
        <v>0</v>
      </c>
      <c r="AG132" s="38">
        <v>1</v>
      </c>
      <c r="AH132" s="39">
        <v>27</v>
      </c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</row>
    <row r="133" spans="1:50" ht="15" customHeight="1">
      <c r="A133" s="33">
        <v>123</v>
      </c>
      <c r="B133" s="34" t="s">
        <v>47</v>
      </c>
      <c r="C133" s="35">
        <v>23</v>
      </c>
      <c r="D133" s="42">
        <v>2240</v>
      </c>
      <c r="E133" s="63"/>
      <c r="F133" s="92">
        <f t="shared" si="18"/>
        <v>821.82600000000002</v>
      </c>
      <c r="G133" s="100">
        <f t="shared" si="19"/>
        <v>0</v>
      </c>
      <c r="H133" s="93">
        <f t="shared" si="20"/>
        <v>0</v>
      </c>
      <c r="I133" s="94">
        <f t="shared" si="21"/>
        <v>355.28800000000001</v>
      </c>
      <c r="J133" s="94">
        <f t="shared" si="22"/>
        <v>89.76</v>
      </c>
      <c r="K133" s="94">
        <f t="shared" si="23"/>
        <v>84.385000000000005</v>
      </c>
      <c r="L133" s="94">
        <f t="shared" si="24"/>
        <v>491.4</v>
      </c>
      <c r="M133" s="95">
        <f t="shared" si="17"/>
        <v>0</v>
      </c>
      <c r="N133" s="96">
        <f t="shared" si="25"/>
        <v>0</v>
      </c>
      <c r="O133" s="94">
        <f t="shared" si="26"/>
        <v>0</v>
      </c>
      <c r="P133" s="94">
        <f t="shared" si="27"/>
        <v>0</v>
      </c>
      <c r="Q133" s="98">
        <f t="shared" si="28"/>
        <v>388.75599999999997</v>
      </c>
      <c r="R133" s="99">
        <f t="shared" si="29"/>
        <v>2231.415</v>
      </c>
      <c r="S133" s="98">
        <f t="shared" si="30"/>
        <v>2296.6149999999998</v>
      </c>
      <c r="T133" s="98">
        <f t="shared" si="31"/>
        <v>690.84699999999998</v>
      </c>
      <c r="U133" s="99">
        <f t="shared" si="32"/>
        <v>5218.8769999999995</v>
      </c>
      <c r="V133" s="2"/>
      <c r="W133" s="38">
        <v>1</v>
      </c>
      <c r="X133" s="38">
        <v>1</v>
      </c>
      <c r="Y133" s="38">
        <v>0</v>
      </c>
      <c r="Z133" s="38">
        <v>1</v>
      </c>
      <c r="AA133" s="38">
        <v>1</v>
      </c>
      <c r="AB133" s="38">
        <v>1</v>
      </c>
      <c r="AC133" s="38">
        <v>1</v>
      </c>
      <c r="AD133" s="38">
        <v>0</v>
      </c>
      <c r="AE133" s="38">
        <v>0</v>
      </c>
      <c r="AF133" s="38">
        <v>1</v>
      </c>
      <c r="AG133" s="38">
        <v>1</v>
      </c>
      <c r="AH133" s="44">
        <v>351</v>
      </c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</row>
    <row r="134" spans="1:50" ht="15" customHeight="1">
      <c r="A134" s="33">
        <v>124</v>
      </c>
      <c r="B134" s="34" t="s">
        <v>47</v>
      </c>
      <c r="C134" s="35">
        <v>51</v>
      </c>
      <c r="D134" s="42">
        <v>1764.1</v>
      </c>
      <c r="E134" s="63"/>
      <c r="F134" s="92">
        <f t="shared" si="18"/>
        <v>647.22500000000002</v>
      </c>
      <c r="G134" s="100">
        <f t="shared" si="19"/>
        <v>0</v>
      </c>
      <c r="H134" s="93">
        <f t="shared" si="20"/>
        <v>0</v>
      </c>
      <c r="I134" s="94">
        <f t="shared" si="21"/>
        <v>279.80500000000001</v>
      </c>
      <c r="J134" s="94">
        <f t="shared" si="22"/>
        <v>70.69</v>
      </c>
      <c r="K134" s="94">
        <f t="shared" si="23"/>
        <v>66.456999999999994</v>
      </c>
      <c r="L134" s="94">
        <f t="shared" si="24"/>
        <v>208.6</v>
      </c>
      <c r="M134" s="95">
        <f t="shared" ref="M134:M144" si="33">IF(AD134&lt;&gt;0,ROUND($AH$2/$AH$145*AH134,3),0)</f>
        <v>0</v>
      </c>
      <c r="N134" s="96">
        <f t="shared" si="25"/>
        <v>0</v>
      </c>
      <c r="O134" s="94">
        <f t="shared" si="26"/>
        <v>0</v>
      </c>
      <c r="P134" s="94">
        <f t="shared" si="27"/>
        <v>0</v>
      </c>
      <c r="Q134" s="98">
        <f t="shared" si="28"/>
        <v>306.16300000000001</v>
      </c>
      <c r="R134" s="99">
        <f t="shared" si="29"/>
        <v>1578.94</v>
      </c>
      <c r="S134" s="98">
        <f t="shared" si="30"/>
        <v>1808.6869999999999</v>
      </c>
      <c r="T134" s="98">
        <f t="shared" si="31"/>
        <v>544.07299999999998</v>
      </c>
      <c r="U134" s="99">
        <f t="shared" si="32"/>
        <v>3931.7</v>
      </c>
      <c r="V134" s="2"/>
      <c r="W134" s="38">
        <v>1</v>
      </c>
      <c r="X134" s="38">
        <v>1</v>
      </c>
      <c r="Y134" s="38">
        <v>0</v>
      </c>
      <c r="Z134" s="38">
        <v>1</v>
      </c>
      <c r="AA134" s="38">
        <v>1</v>
      </c>
      <c r="AB134" s="38">
        <v>1</v>
      </c>
      <c r="AC134" s="38">
        <v>1</v>
      </c>
      <c r="AD134" s="38">
        <v>0</v>
      </c>
      <c r="AE134" s="38">
        <v>0</v>
      </c>
      <c r="AF134" s="38">
        <v>1</v>
      </c>
      <c r="AG134" s="38">
        <v>1</v>
      </c>
      <c r="AH134" s="39">
        <v>149</v>
      </c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</row>
    <row r="135" spans="1:50" ht="15" customHeight="1">
      <c r="A135" s="33">
        <v>125</v>
      </c>
      <c r="B135" s="34" t="s">
        <v>47</v>
      </c>
      <c r="C135" s="35" t="s">
        <v>34</v>
      </c>
      <c r="D135" s="42">
        <v>2936.2</v>
      </c>
      <c r="E135" s="63"/>
      <c r="F135" s="92">
        <f t="shared" ref="F135:F144" si="34">IF(W135&lt;&gt;0,ROUND($AI$145/($D$145+$E$145-SUMIF(W:W,0,D:D)-SUMIF(W:W,0,E:E))*(D135+E135),3),0)+AR135</f>
        <v>1077.2529999999999</v>
      </c>
      <c r="G135" s="100">
        <f t="shared" ref="G135:G144" si="35">AS135</f>
        <v>0</v>
      </c>
      <c r="H135" s="93">
        <f t="shared" ref="H135:H144" si="36">IF(Y135&lt;&gt;0,ROUND($AJ$145/(SUMIF(Y:Y,1,D:D)+SUMIF(Y:Y,1,E:E))*(D135+E135),2),0)</f>
        <v>0</v>
      </c>
      <c r="I135" s="94">
        <f t="shared" ref="I135:I144" si="37">IF(Z135&lt;&gt;0,ROUND(($AO$145+$AM$145)/($D$145+$E$145-SUMIF(Z:Z,0,D:D)-SUMIF(Z:Z,0,E:E))*(D135+E135),3),0)+AT135</f>
        <v>465.71300000000002</v>
      </c>
      <c r="J135" s="94">
        <f t="shared" ref="J135:J144" si="38">IF(AA135&lt;&gt;0,ROUND($AK$145/($D$145+$E$145-SUMIF(AA:AA,0,D:D)-SUMIF(AA:AA,0,E:E))*(D135+E135),3),0)+AU135</f>
        <v>117.658</v>
      </c>
      <c r="K135" s="94">
        <f t="shared" ref="K135:K144" si="39">IF(AB135&lt;&gt;0,ROUND($AN$145/($D$145+$E$145-SUMIF(AB:AB,0,D:D)-SUMIF(AB:AB,0,E:E))*(D135+E135),3),0)</f>
        <v>110.613</v>
      </c>
      <c r="L135" s="94">
        <f t="shared" ref="L135:L144" si="40">IF(AD135=0,ROUND($AH$2/$AH$145*AH135,3),0)</f>
        <v>219.8</v>
      </c>
      <c r="M135" s="95">
        <f t="shared" si="33"/>
        <v>0</v>
      </c>
      <c r="N135" s="96">
        <f t="shared" ref="N135:N144" si="41">IF(AE135&lt;&gt;0,ROUND($AE$2/$AE$145*AE135,3),0)</f>
        <v>0</v>
      </c>
      <c r="O135" s="94">
        <f t="shared" ref="O135:O144" si="42">AW135</f>
        <v>0</v>
      </c>
      <c r="P135" s="94">
        <f t="shared" ref="P135:P144" si="43">AX135</f>
        <v>0</v>
      </c>
      <c r="Q135" s="98">
        <f t="shared" ref="Q135:Q144" si="44">ROUND($AL$145/($D$145+$E$145)*(D135+E135),3)</f>
        <v>509.58300000000003</v>
      </c>
      <c r="R135" s="99">
        <f t="shared" ref="R135:R144" si="45">SUM(F135:Q135)</f>
        <v>2500.62</v>
      </c>
      <c r="S135" s="98">
        <f t="shared" ref="S135:S144" si="46">ROUND($AQ$145/($D$145+$E$145)*(D135+E135),3)</f>
        <v>3010.4110000000001</v>
      </c>
      <c r="T135" s="98">
        <f t="shared" ref="T135:T144" si="47">ROUND($AP$145/($D$145+$E$145)*(D135+E135),3)</f>
        <v>905.56500000000005</v>
      </c>
      <c r="U135" s="99">
        <f t="shared" ref="U135:U144" si="48">SUM(S135:T135)+R135</f>
        <v>6416.5959999999995</v>
      </c>
      <c r="V135" s="2"/>
      <c r="W135" s="38">
        <v>1</v>
      </c>
      <c r="X135" s="38">
        <v>1</v>
      </c>
      <c r="Y135" s="38">
        <v>0</v>
      </c>
      <c r="Z135" s="38">
        <v>1</v>
      </c>
      <c r="AA135" s="38">
        <v>1</v>
      </c>
      <c r="AB135" s="38">
        <v>1</v>
      </c>
      <c r="AC135" s="38">
        <v>1</v>
      </c>
      <c r="AD135" s="38">
        <v>0</v>
      </c>
      <c r="AE135" s="38">
        <v>0</v>
      </c>
      <c r="AF135" s="38">
        <v>1</v>
      </c>
      <c r="AG135" s="38">
        <v>1</v>
      </c>
      <c r="AH135" s="39">
        <v>157</v>
      </c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</row>
    <row r="136" spans="1:50" ht="15" customHeight="1">
      <c r="A136" s="33">
        <v>126</v>
      </c>
      <c r="B136" s="34" t="s">
        <v>47</v>
      </c>
      <c r="C136" s="35">
        <v>53</v>
      </c>
      <c r="D136" s="42">
        <v>1751.25</v>
      </c>
      <c r="E136" s="63"/>
      <c r="F136" s="92">
        <f t="shared" si="34"/>
        <v>642.51</v>
      </c>
      <c r="G136" s="100">
        <f t="shared" si="35"/>
        <v>0</v>
      </c>
      <c r="H136" s="93">
        <f t="shared" si="36"/>
        <v>0</v>
      </c>
      <c r="I136" s="94">
        <f t="shared" si="37"/>
        <v>277.767</v>
      </c>
      <c r="J136" s="94">
        <f t="shared" si="38"/>
        <v>70.174999999999997</v>
      </c>
      <c r="K136" s="94">
        <f t="shared" si="39"/>
        <v>65.972999999999999</v>
      </c>
      <c r="L136" s="94">
        <f t="shared" si="40"/>
        <v>550.20000000000005</v>
      </c>
      <c r="M136" s="95">
        <f t="shared" si="33"/>
        <v>0</v>
      </c>
      <c r="N136" s="96">
        <f t="shared" si="41"/>
        <v>0</v>
      </c>
      <c r="O136" s="94">
        <f t="shared" si="42"/>
        <v>0</v>
      </c>
      <c r="P136" s="94">
        <f t="shared" si="43"/>
        <v>0</v>
      </c>
      <c r="Q136" s="98">
        <f t="shared" si="44"/>
        <v>303.93299999999999</v>
      </c>
      <c r="R136" s="99">
        <f t="shared" si="45"/>
        <v>1910.558</v>
      </c>
      <c r="S136" s="98">
        <f t="shared" si="46"/>
        <v>1795.5119999999999</v>
      </c>
      <c r="T136" s="98">
        <f t="shared" si="47"/>
        <v>540.11</v>
      </c>
      <c r="U136" s="99">
        <f t="shared" si="48"/>
        <v>4246.18</v>
      </c>
      <c r="V136" s="2"/>
      <c r="W136" s="38">
        <v>1</v>
      </c>
      <c r="X136" s="38">
        <v>1</v>
      </c>
      <c r="Y136" s="38">
        <v>0</v>
      </c>
      <c r="Z136" s="38">
        <v>1</v>
      </c>
      <c r="AA136" s="38">
        <v>1</v>
      </c>
      <c r="AB136" s="38">
        <v>1</v>
      </c>
      <c r="AC136" s="38">
        <v>1</v>
      </c>
      <c r="AD136" s="38">
        <v>0</v>
      </c>
      <c r="AE136" s="38">
        <v>0</v>
      </c>
      <c r="AF136" s="38">
        <v>1</v>
      </c>
      <c r="AG136" s="38">
        <v>1</v>
      </c>
      <c r="AH136" s="44">
        <v>393</v>
      </c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</row>
    <row r="137" spans="1:50" ht="15" customHeight="1">
      <c r="A137" s="33">
        <v>127</v>
      </c>
      <c r="B137" s="34" t="s">
        <v>47</v>
      </c>
      <c r="C137" s="35" t="s">
        <v>49</v>
      </c>
      <c r="D137" s="42">
        <v>2191.8000000000002</v>
      </c>
      <c r="E137" s="63"/>
      <c r="F137" s="92">
        <f t="shared" si="34"/>
        <v>804.14200000000005</v>
      </c>
      <c r="G137" s="100">
        <f t="shared" si="35"/>
        <v>0</v>
      </c>
      <c r="H137" s="93">
        <f t="shared" si="36"/>
        <v>0</v>
      </c>
      <c r="I137" s="94">
        <f t="shared" si="37"/>
        <v>347.64299999999997</v>
      </c>
      <c r="J137" s="94">
        <f t="shared" si="38"/>
        <v>132.82900000000001</v>
      </c>
      <c r="K137" s="94">
        <f t="shared" si="39"/>
        <v>82.57</v>
      </c>
      <c r="L137" s="94">
        <f t="shared" si="40"/>
        <v>1660.4</v>
      </c>
      <c r="M137" s="95">
        <f t="shared" si="33"/>
        <v>0</v>
      </c>
      <c r="N137" s="96">
        <f t="shared" si="41"/>
        <v>0</v>
      </c>
      <c r="O137" s="94">
        <f t="shared" si="42"/>
        <v>0</v>
      </c>
      <c r="P137" s="94">
        <f t="shared" si="43"/>
        <v>0</v>
      </c>
      <c r="Q137" s="98">
        <f t="shared" si="44"/>
        <v>380.39100000000002</v>
      </c>
      <c r="R137" s="99">
        <f t="shared" si="45"/>
        <v>3407.9749999999999</v>
      </c>
      <c r="S137" s="98">
        <f t="shared" si="46"/>
        <v>2247.1970000000001</v>
      </c>
      <c r="T137" s="98">
        <f t="shared" si="47"/>
        <v>675.98199999999997</v>
      </c>
      <c r="U137" s="99">
        <f t="shared" si="48"/>
        <v>6331.1540000000005</v>
      </c>
      <c r="V137" s="2"/>
      <c r="W137" s="38">
        <v>1</v>
      </c>
      <c r="X137" s="38">
        <v>1</v>
      </c>
      <c r="Y137" s="38">
        <v>0</v>
      </c>
      <c r="Z137" s="38">
        <v>1</v>
      </c>
      <c r="AA137" s="38">
        <v>1</v>
      </c>
      <c r="AB137" s="38">
        <v>1</v>
      </c>
      <c r="AC137" s="38">
        <v>1</v>
      </c>
      <c r="AD137" s="38">
        <v>0</v>
      </c>
      <c r="AE137" s="38">
        <v>0</v>
      </c>
      <c r="AF137" s="38">
        <v>1</v>
      </c>
      <c r="AG137" s="38">
        <v>1</v>
      </c>
      <c r="AH137" s="39">
        <v>1186</v>
      </c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114">
        <v>45</v>
      </c>
      <c r="AV137" s="41"/>
      <c r="AW137" s="41"/>
      <c r="AX137" s="41"/>
    </row>
    <row r="138" spans="1:50" ht="15" customHeight="1">
      <c r="A138" s="33">
        <v>128</v>
      </c>
      <c r="B138" s="34" t="s">
        <v>47</v>
      </c>
      <c r="C138" s="35">
        <v>57</v>
      </c>
      <c r="D138" s="42">
        <v>566.6</v>
      </c>
      <c r="E138" s="63"/>
      <c r="F138" s="92">
        <f t="shared" si="34"/>
        <v>207.87799999999999</v>
      </c>
      <c r="G138" s="93">
        <f t="shared" si="35"/>
        <v>0</v>
      </c>
      <c r="H138" s="93">
        <f t="shared" si="36"/>
        <v>0</v>
      </c>
      <c r="I138" s="97">
        <f t="shared" si="37"/>
        <v>0</v>
      </c>
      <c r="J138" s="94">
        <f t="shared" si="38"/>
        <v>67.704999999999998</v>
      </c>
      <c r="K138" s="94">
        <f t="shared" si="39"/>
        <v>21.344999999999999</v>
      </c>
      <c r="L138" s="94">
        <f t="shared" si="40"/>
        <v>12.6</v>
      </c>
      <c r="M138" s="95">
        <f t="shared" si="33"/>
        <v>0</v>
      </c>
      <c r="N138" s="96">
        <f t="shared" si="41"/>
        <v>0</v>
      </c>
      <c r="O138" s="97">
        <f t="shared" si="42"/>
        <v>0</v>
      </c>
      <c r="P138" s="94">
        <f t="shared" si="43"/>
        <v>0</v>
      </c>
      <c r="Q138" s="98">
        <f t="shared" si="44"/>
        <v>98.334999999999994</v>
      </c>
      <c r="R138" s="99">
        <f t="shared" si="45"/>
        <v>407.863</v>
      </c>
      <c r="S138" s="98">
        <f t="shared" si="46"/>
        <v>580.91999999999996</v>
      </c>
      <c r="T138" s="98">
        <f t="shared" si="47"/>
        <v>174.74700000000001</v>
      </c>
      <c r="U138" s="99">
        <f t="shared" si="48"/>
        <v>1163.53</v>
      </c>
      <c r="V138" s="2"/>
      <c r="W138" s="38">
        <v>1</v>
      </c>
      <c r="X138" s="38">
        <v>0</v>
      </c>
      <c r="Y138" s="38">
        <v>0</v>
      </c>
      <c r="Z138" s="38">
        <v>0</v>
      </c>
      <c r="AA138" s="38">
        <v>1</v>
      </c>
      <c r="AB138" s="38">
        <v>1</v>
      </c>
      <c r="AC138" s="38">
        <v>1</v>
      </c>
      <c r="AD138" s="38">
        <v>0</v>
      </c>
      <c r="AE138" s="38">
        <v>0</v>
      </c>
      <c r="AF138" s="38">
        <v>0</v>
      </c>
      <c r="AG138" s="38">
        <v>1</v>
      </c>
      <c r="AH138" s="44">
        <v>9</v>
      </c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114">
        <v>45</v>
      </c>
      <c r="AV138" s="41"/>
      <c r="AW138" s="41"/>
      <c r="AX138" s="41"/>
    </row>
    <row r="139" spans="1:50" ht="15" customHeight="1">
      <c r="A139" s="33">
        <v>129</v>
      </c>
      <c r="B139" s="34" t="s">
        <v>47</v>
      </c>
      <c r="C139" s="35">
        <v>59</v>
      </c>
      <c r="D139" s="42">
        <v>535.29999999999995</v>
      </c>
      <c r="E139" s="63"/>
      <c r="F139" s="92">
        <f t="shared" si="34"/>
        <v>196.39400000000001</v>
      </c>
      <c r="G139" s="93">
        <f t="shared" si="35"/>
        <v>0</v>
      </c>
      <c r="H139" s="93">
        <f t="shared" si="36"/>
        <v>0</v>
      </c>
      <c r="I139" s="97">
        <f t="shared" si="37"/>
        <v>0</v>
      </c>
      <c r="J139" s="94">
        <f t="shared" si="38"/>
        <v>66.45</v>
      </c>
      <c r="K139" s="94">
        <f t="shared" si="39"/>
        <v>20.166</v>
      </c>
      <c r="L139" s="94">
        <f t="shared" si="40"/>
        <v>8.4</v>
      </c>
      <c r="M139" s="95">
        <f t="shared" si="33"/>
        <v>0</v>
      </c>
      <c r="N139" s="96">
        <f t="shared" si="41"/>
        <v>0</v>
      </c>
      <c r="O139" s="97">
        <f t="shared" si="42"/>
        <v>0</v>
      </c>
      <c r="P139" s="94">
        <f t="shared" si="43"/>
        <v>0</v>
      </c>
      <c r="Q139" s="98">
        <f t="shared" si="44"/>
        <v>92.902000000000001</v>
      </c>
      <c r="R139" s="99">
        <f t="shared" si="45"/>
        <v>384.31199999999995</v>
      </c>
      <c r="S139" s="98">
        <f t="shared" si="46"/>
        <v>548.82899999999995</v>
      </c>
      <c r="T139" s="98">
        <f t="shared" si="47"/>
        <v>165.09399999999999</v>
      </c>
      <c r="U139" s="99">
        <f t="shared" si="48"/>
        <v>1098.2349999999999</v>
      </c>
      <c r="V139" s="2"/>
      <c r="W139" s="38">
        <v>1</v>
      </c>
      <c r="X139" s="38">
        <v>0</v>
      </c>
      <c r="Y139" s="38">
        <v>0</v>
      </c>
      <c r="Z139" s="38">
        <v>0</v>
      </c>
      <c r="AA139" s="38">
        <v>1</v>
      </c>
      <c r="AB139" s="38">
        <v>1</v>
      </c>
      <c r="AC139" s="38">
        <v>1</v>
      </c>
      <c r="AD139" s="38">
        <v>0</v>
      </c>
      <c r="AE139" s="38">
        <v>0</v>
      </c>
      <c r="AF139" s="38">
        <v>0</v>
      </c>
      <c r="AG139" s="38">
        <v>1</v>
      </c>
      <c r="AH139" s="44">
        <v>6</v>
      </c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114">
        <v>45</v>
      </c>
      <c r="AV139" s="41"/>
      <c r="AW139" s="41"/>
      <c r="AX139" s="41"/>
    </row>
    <row r="140" spans="1:50" ht="15" customHeight="1">
      <c r="A140" s="33">
        <v>130</v>
      </c>
      <c r="B140" s="34" t="s">
        <v>47</v>
      </c>
      <c r="C140" s="35">
        <v>61</v>
      </c>
      <c r="D140" s="42">
        <v>540.5</v>
      </c>
      <c r="E140" s="63"/>
      <c r="F140" s="92">
        <f t="shared" si="34"/>
        <v>198.30199999999999</v>
      </c>
      <c r="G140" s="93">
        <f t="shared" si="35"/>
        <v>0</v>
      </c>
      <c r="H140" s="93">
        <f t="shared" si="36"/>
        <v>0</v>
      </c>
      <c r="I140" s="94">
        <f t="shared" si="37"/>
        <v>85.728999999999999</v>
      </c>
      <c r="J140" s="94">
        <f t="shared" si="38"/>
        <v>66.658999999999992</v>
      </c>
      <c r="K140" s="94">
        <f t="shared" si="39"/>
        <v>20.361999999999998</v>
      </c>
      <c r="L140" s="94">
        <f t="shared" si="40"/>
        <v>114.8</v>
      </c>
      <c r="M140" s="95">
        <f t="shared" si="33"/>
        <v>0</v>
      </c>
      <c r="N140" s="96">
        <f t="shared" si="41"/>
        <v>0</v>
      </c>
      <c r="O140" s="97">
        <f t="shared" si="42"/>
        <v>0</v>
      </c>
      <c r="P140" s="94">
        <f t="shared" si="43"/>
        <v>0</v>
      </c>
      <c r="Q140" s="98">
        <f t="shared" si="44"/>
        <v>93.805000000000007</v>
      </c>
      <c r="R140" s="99">
        <f t="shared" si="45"/>
        <v>579.65700000000004</v>
      </c>
      <c r="S140" s="98">
        <f t="shared" si="46"/>
        <v>554.16099999999994</v>
      </c>
      <c r="T140" s="98">
        <f t="shared" si="47"/>
        <v>166.69800000000001</v>
      </c>
      <c r="U140" s="99">
        <f t="shared" si="48"/>
        <v>1300.5160000000001</v>
      </c>
      <c r="V140" s="2"/>
      <c r="W140" s="38">
        <v>1</v>
      </c>
      <c r="X140" s="38">
        <v>0</v>
      </c>
      <c r="Y140" s="38">
        <v>0</v>
      </c>
      <c r="Z140" s="38">
        <v>1</v>
      </c>
      <c r="AA140" s="38">
        <v>1</v>
      </c>
      <c r="AB140" s="38">
        <v>1</v>
      </c>
      <c r="AC140" s="38">
        <v>1</v>
      </c>
      <c r="AD140" s="38">
        <v>0</v>
      </c>
      <c r="AE140" s="38">
        <v>0</v>
      </c>
      <c r="AF140" s="38">
        <v>0</v>
      </c>
      <c r="AG140" s="38">
        <v>1</v>
      </c>
      <c r="AH140" s="44">
        <v>82</v>
      </c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114">
        <v>45</v>
      </c>
      <c r="AV140" s="41"/>
      <c r="AW140" s="41"/>
      <c r="AX140" s="41"/>
    </row>
    <row r="141" spans="1:50" s="55" customFormat="1" ht="15" customHeight="1">
      <c r="A141" s="47">
        <v>131</v>
      </c>
      <c r="B141" s="48" t="s">
        <v>79</v>
      </c>
      <c r="C141" s="49" t="s">
        <v>50</v>
      </c>
      <c r="D141" s="50">
        <v>392.1</v>
      </c>
      <c r="E141" s="73"/>
      <c r="F141" s="101">
        <f t="shared" si="34"/>
        <v>143.85599999999999</v>
      </c>
      <c r="G141" s="101">
        <f t="shared" si="35"/>
        <v>0</v>
      </c>
      <c r="H141" s="101">
        <f t="shared" si="36"/>
        <v>555.42999999999995</v>
      </c>
      <c r="I141" s="102">
        <f t="shared" si="37"/>
        <v>62.191000000000003</v>
      </c>
      <c r="J141" s="102">
        <f t="shared" si="38"/>
        <v>15.712</v>
      </c>
      <c r="K141" s="102">
        <f t="shared" si="39"/>
        <v>14.771000000000001</v>
      </c>
      <c r="L141" s="102">
        <f t="shared" si="40"/>
        <v>1027.5999999999999</v>
      </c>
      <c r="M141" s="102">
        <f t="shared" si="33"/>
        <v>0</v>
      </c>
      <c r="N141" s="103">
        <f t="shared" si="41"/>
        <v>0</v>
      </c>
      <c r="O141" s="102">
        <f t="shared" si="42"/>
        <v>0</v>
      </c>
      <c r="P141" s="102">
        <f t="shared" si="43"/>
        <v>0</v>
      </c>
      <c r="Q141" s="104">
        <f t="shared" si="44"/>
        <v>68.05</v>
      </c>
      <c r="R141" s="105">
        <f t="shared" si="45"/>
        <v>1887.61</v>
      </c>
      <c r="S141" s="104">
        <f t="shared" si="46"/>
        <v>402.01</v>
      </c>
      <c r="T141" s="104">
        <f t="shared" si="47"/>
        <v>120.929</v>
      </c>
      <c r="U141" s="105">
        <f t="shared" si="48"/>
        <v>2410.549</v>
      </c>
      <c r="V141" s="2"/>
      <c r="W141" s="52">
        <v>1</v>
      </c>
      <c r="X141" s="52">
        <v>1</v>
      </c>
      <c r="Y141" s="52">
        <v>1</v>
      </c>
      <c r="Z141" s="52">
        <v>1</v>
      </c>
      <c r="AA141" s="52">
        <v>1</v>
      </c>
      <c r="AB141" s="52">
        <v>1</v>
      </c>
      <c r="AC141" s="52">
        <v>1</v>
      </c>
      <c r="AD141" s="52">
        <v>0</v>
      </c>
      <c r="AE141" s="52">
        <v>0</v>
      </c>
      <c r="AF141" s="52">
        <v>1</v>
      </c>
      <c r="AG141" s="52">
        <v>1</v>
      </c>
      <c r="AH141" s="53">
        <v>734</v>
      </c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</row>
    <row r="142" spans="1:50" s="55" customFormat="1" ht="15" customHeight="1">
      <c r="A142" s="47">
        <v>131</v>
      </c>
      <c r="B142" s="48" t="s">
        <v>57</v>
      </c>
      <c r="C142" s="49" t="s">
        <v>50</v>
      </c>
      <c r="D142" s="50">
        <v>3273.4</v>
      </c>
      <c r="E142" s="73"/>
      <c r="F142" s="101">
        <f t="shared" si="34"/>
        <v>1200.9670000000001</v>
      </c>
      <c r="G142" s="101">
        <f t="shared" si="35"/>
        <v>0</v>
      </c>
      <c r="H142" s="101">
        <f t="shared" si="36"/>
        <v>0</v>
      </c>
      <c r="I142" s="102">
        <f t="shared" si="37"/>
        <v>519.19600000000003</v>
      </c>
      <c r="J142" s="102">
        <f t="shared" si="38"/>
        <v>131.16999999999999</v>
      </c>
      <c r="K142" s="102">
        <f t="shared" si="39"/>
        <v>123.316</v>
      </c>
      <c r="L142" s="102">
        <f t="shared" si="40"/>
        <v>0</v>
      </c>
      <c r="M142" s="102">
        <f t="shared" si="33"/>
        <v>0</v>
      </c>
      <c r="N142" s="103">
        <f t="shared" si="41"/>
        <v>6714.2860000000001</v>
      </c>
      <c r="O142" s="102">
        <f t="shared" si="42"/>
        <v>0</v>
      </c>
      <c r="P142" s="102">
        <f t="shared" si="43"/>
        <v>0</v>
      </c>
      <c r="Q142" s="104">
        <f t="shared" si="44"/>
        <v>568.10500000000002</v>
      </c>
      <c r="R142" s="105">
        <f t="shared" si="45"/>
        <v>9257.0399999999991</v>
      </c>
      <c r="S142" s="104">
        <f t="shared" si="46"/>
        <v>3356.1329999999998</v>
      </c>
      <c r="T142" s="104">
        <f t="shared" si="47"/>
        <v>1009.562</v>
      </c>
      <c r="U142" s="105">
        <f t="shared" si="48"/>
        <v>13622.734999999999</v>
      </c>
      <c r="V142" s="2"/>
      <c r="W142" s="52">
        <v>1</v>
      </c>
      <c r="X142" s="52">
        <v>1</v>
      </c>
      <c r="Y142" s="52">
        <v>0</v>
      </c>
      <c r="Z142" s="52">
        <v>1</v>
      </c>
      <c r="AA142" s="52">
        <v>1</v>
      </c>
      <c r="AB142" s="52">
        <v>1</v>
      </c>
      <c r="AC142" s="52">
        <v>0</v>
      </c>
      <c r="AD142" s="52">
        <v>1</v>
      </c>
      <c r="AE142" s="52">
        <v>1</v>
      </c>
      <c r="AF142" s="52">
        <v>1</v>
      </c>
      <c r="AG142" s="52">
        <v>1</v>
      </c>
      <c r="AH142" s="53">
        <v>0</v>
      </c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</row>
    <row r="143" spans="1:50" s="55" customFormat="1" ht="15" customHeight="1">
      <c r="A143" s="47">
        <v>132</v>
      </c>
      <c r="B143" s="48" t="s">
        <v>78</v>
      </c>
      <c r="C143" s="49" t="s">
        <v>48</v>
      </c>
      <c r="D143" s="50">
        <v>392.9</v>
      </c>
      <c r="E143" s="73"/>
      <c r="F143" s="101">
        <f t="shared" si="34"/>
        <v>144.15</v>
      </c>
      <c r="G143" s="101">
        <f t="shared" si="35"/>
        <v>0</v>
      </c>
      <c r="H143" s="101">
        <f t="shared" si="36"/>
        <v>556.55999999999995</v>
      </c>
      <c r="I143" s="102">
        <f t="shared" si="37"/>
        <v>62.317999999999998</v>
      </c>
      <c r="J143" s="102">
        <f t="shared" si="38"/>
        <v>105.744</v>
      </c>
      <c r="K143" s="102">
        <f t="shared" si="39"/>
        <v>14.801</v>
      </c>
      <c r="L143" s="102">
        <f t="shared" si="40"/>
        <v>1100.4000000000001</v>
      </c>
      <c r="M143" s="102">
        <f t="shared" si="33"/>
        <v>0</v>
      </c>
      <c r="N143" s="103">
        <f t="shared" si="41"/>
        <v>0</v>
      </c>
      <c r="O143" s="102">
        <f t="shared" si="42"/>
        <v>0</v>
      </c>
      <c r="P143" s="102">
        <f t="shared" si="43"/>
        <v>0</v>
      </c>
      <c r="Q143" s="104">
        <f t="shared" si="44"/>
        <v>68.188999999999993</v>
      </c>
      <c r="R143" s="105">
        <f t="shared" si="45"/>
        <v>2052.1619999999998</v>
      </c>
      <c r="S143" s="104">
        <f t="shared" si="46"/>
        <v>402.83</v>
      </c>
      <c r="T143" s="104">
        <f t="shared" si="47"/>
        <v>121.176</v>
      </c>
      <c r="U143" s="105">
        <f t="shared" si="48"/>
        <v>2576.1679999999997</v>
      </c>
      <c r="V143" s="2"/>
      <c r="W143" s="52">
        <v>1</v>
      </c>
      <c r="X143" s="52">
        <v>1</v>
      </c>
      <c r="Y143" s="52">
        <v>1</v>
      </c>
      <c r="Z143" s="52">
        <v>1</v>
      </c>
      <c r="AA143" s="52">
        <v>1</v>
      </c>
      <c r="AB143" s="52">
        <v>1</v>
      </c>
      <c r="AC143" s="52">
        <v>1</v>
      </c>
      <c r="AD143" s="52">
        <v>0</v>
      </c>
      <c r="AE143" s="52">
        <v>0</v>
      </c>
      <c r="AF143" s="52">
        <v>1</v>
      </c>
      <c r="AG143" s="52">
        <v>1</v>
      </c>
      <c r="AH143" s="53">
        <v>786</v>
      </c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115">
        <v>90</v>
      </c>
      <c r="AV143" s="54"/>
      <c r="AW143" s="54"/>
      <c r="AX143" s="54"/>
    </row>
    <row r="144" spans="1:50" s="55" customFormat="1" ht="15" customHeight="1">
      <c r="A144" s="47">
        <v>132</v>
      </c>
      <c r="B144" s="48" t="s">
        <v>58</v>
      </c>
      <c r="C144" s="49" t="s">
        <v>48</v>
      </c>
      <c r="D144" s="50">
        <v>3321.4</v>
      </c>
      <c r="E144" s="73"/>
      <c r="F144" s="101">
        <f t="shared" si="34"/>
        <v>1218.577</v>
      </c>
      <c r="G144" s="101">
        <f t="shared" si="35"/>
        <v>0</v>
      </c>
      <c r="H144" s="101">
        <f t="shared" si="36"/>
        <v>0</v>
      </c>
      <c r="I144" s="102">
        <f t="shared" si="37"/>
        <v>526.80899999999997</v>
      </c>
      <c r="J144" s="102">
        <f t="shared" si="38"/>
        <v>133.09399999999999</v>
      </c>
      <c r="K144" s="102">
        <f t="shared" si="39"/>
        <v>125.124</v>
      </c>
      <c r="L144" s="102">
        <f t="shared" si="40"/>
        <v>0</v>
      </c>
      <c r="M144" s="102">
        <f t="shared" si="33"/>
        <v>959</v>
      </c>
      <c r="N144" s="103">
        <f t="shared" si="41"/>
        <v>6714.2860000000001</v>
      </c>
      <c r="O144" s="102">
        <f t="shared" si="42"/>
        <v>0</v>
      </c>
      <c r="P144" s="102">
        <f t="shared" si="43"/>
        <v>0</v>
      </c>
      <c r="Q144" s="104">
        <f t="shared" si="44"/>
        <v>576.43499999999995</v>
      </c>
      <c r="R144" s="105">
        <f t="shared" si="45"/>
        <v>10253.324999999999</v>
      </c>
      <c r="S144" s="104">
        <f t="shared" si="46"/>
        <v>3405.3470000000002</v>
      </c>
      <c r="T144" s="104">
        <f t="shared" si="47"/>
        <v>1024.366</v>
      </c>
      <c r="U144" s="105">
        <f t="shared" si="48"/>
        <v>14683.037999999999</v>
      </c>
      <c r="V144" s="2"/>
      <c r="W144" s="52">
        <v>1</v>
      </c>
      <c r="X144" s="52">
        <v>1</v>
      </c>
      <c r="Y144" s="52">
        <v>0</v>
      </c>
      <c r="Z144" s="52">
        <v>1</v>
      </c>
      <c r="AA144" s="52">
        <v>1</v>
      </c>
      <c r="AB144" s="52">
        <v>1</v>
      </c>
      <c r="AC144" s="52">
        <v>0</v>
      </c>
      <c r="AD144" s="52">
        <v>1</v>
      </c>
      <c r="AE144" s="52">
        <v>1</v>
      </c>
      <c r="AF144" s="52">
        <v>1</v>
      </c>
      <c r="AG144" s="52">
        <v>1</v>
      </c>
      <c r="AH144" s="53">
        <v>685</v>
      </c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</row>
    <row r="145" spans="1:55" s="90" customFormat="1" ht="15" customHeight="1">
      <c r="A145" s="86"/>
      <c r="B145" s="87"/>
      <c r="C145" s="87"/>
      <c r="D145" s="88">
        <f>SUM(D6:D144)</f>
        <v>217659.05999999997</v>
      </c>
      <c r="E145" s="88">
        <f t="shared" ref="E145:AX145" si="49">SUM(E6:E144)</f>
        <v>6439.2600000000011</v>
      </c>
      <c r="F145" s="112">
        <f t="shared" si="49"/>
        <v>83399.682000000015</v>
      </c>
      <c r="G145" s="112">
        <f t="shared" si="49"/>
        <v>0</v>
      </c>
      <c r="H145" s="112">
        <f t="shared" si="49"/>
        <v>6151.57</v>
      </c>
      <c r="I145" s="112">
        <f t="shared" si="49"/>
        <v>34801.525000000016</v>
      </c>
      <c r="J145" s="112">
        <f t="shared" si="49"/>
        <v>10786.181999999999</v>
      </c>
      <c r="K145" s="112">
        <f t="shared" si="49"/>
        <v>8336.9110000000037</v>
      </c>
      <c r="L145" s="112">
        <f t="shared" si="49"/>
        <v>36908.199999999983</v>
      </c>
      <c r="M145" s="112">
        <f t="shared" si="49"/>
        <v>9816.7999999999993</v>
      </c>
      <c r="N145" s="112">
        <f t="shared" si="49"/>
        <v>47000.002</v>
      </c>
      <c r="O145" s="112">
        <f t="shared" si="49"/>
        <v>3600</v>
      </c>
      <c r="P145" s="112">
        <f t="shared" si="49"/>
        <v>0</v>
      </c>
      <c r="Q145" s="112">
        <f t="shared" si="49"/>
        <v>38892.690999999999</v>
      </c>
      <c r="R145" s="112">
        <f>SUM(R6:R144)</f>
        <v>279693.56300000008</v>
      </c>
      <c r="S145" s="112">
        <f t="shared" si="49"/>
        <v>229762.27700000003</v>
      </c>
      <c r="T145" s="112">
        <f t="shared" si="49"/>
        <v>69115.039000000004</v>
      </c>
      <c r="U145" s="112">
        <f t="shared" si="49"/>
        <v>578570.87900000007</v>
      </c>
      <c r="V145" s="89"/>
      <c r="W145" s="88">
        <f t="shared" si="49"/>
        <v>133</v>
      </c>
      <c r="X145" s="88">
        <f t="shared" si="49"/>
        <v>94</v>
      </c>
      <c r="Y145" s="88">
        <f t="shared" si="49"/>
        <v>7</v>
      </c>
      <c r="Z145" s="88">
        <f t="shared" si="49"/>
        <v>127</v>
      </c>
      <c r="AA145" s="88">
        <f t="shared" si="49"/>
        <v>138</v>
      </c>
      <c r="AB145" s="88">
        <f t="shared" si="49"/>
        <v>132</v>
      </c>
      <c r="AC145" s="88">
        <f t="shared" si="49"/>
        <v>125</v>
      </c>
      <c r="AD145" s="88">
        <f t="shared" si="49"/>
        <v>7</v>
      </c>
      <c r="AE145" s="88">
        <f t="shared" si="49"/>
        <v>7</v>
      </c>
      <c r="AF145" s="88">
        <f t="shared" si="49"/>
        <v>94</v>
      </c>
      <c r="AG145" s="88">
        <f t="shared" si="49"/>
        <v>132</v>
      </c>
      <c r="AH145" s="88">
        <f t="shared" si="49"/>
        <v>33375</v>
      </c>
      <c r="AI145" s="113">
        <f>SUM(AI6:AI144)</f>
        <v>81336.009999999995</v>
      </c>
      <c r="AJ145" s="113">
        <f>SUM(AJ6:AJ144)</f>
        <v>6151.57</v>
      </c>
      <c r="AK145" s="113">
        <f t="shared" si="49"/>
        <v>8971.68</v>
      </c>
      <c r="AL145" s="113">
        <f t="shared" si="49"/>
        <v>38892.69</v>
      </c>
      <c r="AM145" s="113">
        <f t="shared" si="49"/>
        <v>7142.1799999999994</v>
      </c>
      <c r="AN145" s="113">
        <f t="shared" si="49"/>
        <v>8336.9100000000017</v>
      </c>
      <c r="AO145" s="113">
        <f t="shared" si="49"/>
        <v>27659.340000000004</v>
      </c>
      <c r="AP145" s="113">
        <f t="shared" si="49"/>
        <v>69115.039999999994</v>
      </c>
      <c r="AQ145" s="113">
        <f t="shared" si="49"/>
        <v>229762.28</v>
      </c>
      <c r="AR145" s="113">
        <f t="shared" si="49"/>
        <v>2063.6699999999987</v>
      </c>
      <c r="AS145" s="113">
        <f t="shared" si="49"/>
        <v>0</v>
      </c>
      <c r="AT145" s="88">
        <f t="shared" si="49"/>
        <v>0</v>
      </c>
      <c r="AU145" s="88">
        <f t="shared" si="49"/>
        <v>1814.5</v>
      </c>
      <c r="AV145" s="88">
        <f t="shared" si="49"/>
        <v>0</v>
      </c>
      <c r="AW145" s="88">
        <f t="shared" si="49"/>
        <v>3600</v>
      </c>
      <c r="AX145" s="88">
        <f t="shared" si="49"/>
        <v>0</v>
      </c>
      <c r="BA145" s="91" t="s">
        <v>113</v>
      </c>
      <c r="BB145" s="91" t="s">
        <v>114</v>
      </c>
    </row>
    <row r="146" spans="1:55">
      <c r="AY146" s="3" t="s">
        <v>108</v>
      </c>
      <c r="AZ146" s="74">
        <v>281026.67</v>
      </c>
      <c r="BA146" s="75">
        <f>AZ146-(SUM(AI145:AO145)+AP13+AE2+AH2)</f>
        <v>7478.1699999999837</v>
      </c>
      <c r="BB146" s="75">
        <f>AZ146-F145-G145-H145-I145-J145-K145-L145-M145-N145-O145-P145-Q145</f>
        <v>1333.1069999999454</v>
      </c>
    </row>
    <row r="147" spans="1:55">
      <c r="D147" s="74">
        <f>D145+E145</f>
        <v>224098.31999999998</v>
      </c>
      <c r="L147" s="116"/>
      <c r="AY147" s="3" t="s">
        <v>109</v>
      </c>
      <c r="AZ147" s="74">
        <v>67781.919999999998</v>
      </c>
      <c r="BA147" s="75">
        <f>AZ147-AP145+AP13</f>
        <v>4.5474735088646412E-12</v>
      </c>
      <c r="BB147" s="75">
        <f>AZ147-T145</f>
        <v>-1333.1190000000061</v>
      </c>
    </row>
    <row r="148" spans="1:55">
      <c r="AY148" s="3" t="s">
        <v>110</v>
      </c>
      <c r="AZ148" s="74">
        <v>229762.28</v>
      </c>
      <c r="BA148" s="75">
        <f>AZ148-AQ145</f>
        <v>0</v>
      </c>
      <c r="BB148" s="75">
        <f>AZ148-S145</f>
        <v>2.9999999678693712E-3</v>
      </c>
    </row>
    <row r="149" spans="1:55">
      <c r="AY149" s="76" t="s">
        <v>111</v>
      </c>
      <c r="AZ149" s="77">
        <f>SUM(AZ146:AZ148)</f>
        <v>578570.87</v>
      </c>
      <c r="BA149" s="78">
        <f>SUM(BA146:BA148)</f>
        <v>7478.1699999999882</v>
      </c>
      <c r="BB149" s="78">
        <f>SUM(BB146:BB148)</f>
        <v>-9.0000000927830115E-3</v>
      </c>
      <c r="BC149" s="74">
        <f>BA149-BB149</f>
        <v>7478.179000000081</v>
      </c>
    </row>
    <row r="150" spans="1:55">
      <c r="AY150" s="79" t="s">
        <v>112</v>
      </c>
      <c r="AZ150" s="75">
        <f>U145-AZ149</f>
        <v>9.0000000782310963E-3</v>
      </c>
      <c r="BA150" s="74"/>
    </row>
    <row r="151" spans="1:55">
      <c r="AY151" s="79"/>
      <c r="AZ151" s="74"/>
      <c r="BA151" s="74"/>
    </row>
  </sheetData>
  <autoFilter ref="A5:BA150"/>
  <sortState ref="B5:D143">
    <sortCondition ref="B5"/>
  </sortState>
  <mergeCells count="33">
    <mergeCell ref="AS3:AS4"/>
    <mergeCell ref="AT3:AV3"/>
    <mergeCell ref="AW3:AX3"/>
    <mergeCell ref="AI3:AI4"/>
    <mergeCell ref="AJ3:AJ4"/>
    <mergeCell ref="AN3:AN4"/>
    <mergeCell ref="AP3:AP4"/>
    <mergeCell ref="AQ3:AQ4"/>
    <mergeCell ref="AK3:AK4"/>
    <mergeCell ref="AL3:AL4"/>
    <mergeCell ref="AM3:AM4"/>
    <mergeCell ref="AO3:AO4"/>
    <mergeCell ref="AR3:AR4"/>
    <mergeCell ref="A3:A4"/>
    <mergeCell ref="U3:U4"/>
    <mergeCell ref="B3:B4"/>
    <mergeCell ref="C3:C4"/>
    <mergeCell ref="D3:D4"/>
    <mergeCell ref="E3:E4"/>
    <mergeCell ref="F3:F4"/>
    <mergeCell ref="G3:G4"/>
    <mergeCell ref="H3:H4"/>
    <mergeCell ref="I3:K3"/>
    <mergeCell ref="L3:P3"/>
    <mergeCell ref="Q3:Q4"/>
    <mergeCell ref="R3:R4"/>
    <mergeCell ref="S3:S4"/>
    <mergeCell ref="T3:T4"/>
    <mergeCell ref="W3:W4"/>
    <mergeCell ref="X3:X4"/>
    <mergeCell ref="Y3:Y4"/>
    <mergeCell ref="Z3:AB3"/>
    <mergeCell ref="AC3:AG3"/>
  </mergeCells>
  <pageMargins left="0.59055118110236227" right="0.19685039370078741" top="0.39370078740157483" bottom="0.39370078740157483" header="0.31496062992125984" footer="0.31496062992125984"/>
  <pageSetup paperSize="9" scale="60" fitToWidth="3" fitToHeight="3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06-2020</vt:lpstr>
      <vt:lpstr>'06-2020'!Заголовки_для_печати</vt:lpstr>
      <vt:lpstr>'06-2020'!Область_печати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2020-11-03T13:18:43Z</dcterms:modified>
</cp:coreProperties>
</file>